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Sales Lead Follow-up Planner" sheetId="7" r:id="rId1"/>
    <sheet name="Client-wise Report" sheetId="1" r:id="rId2"/>
    <sheet name="Printable Client-wise Report" sheetId="5" r:id="rId3"/>
    <sheet name="Blank Printable Format" sheetId="8" r:id="rId4"/>
  </sheets>
  <definedNames>
    <definedName name="_xlnm.Print_Area" localSheetId="3">'Blank Printable Format'!$B$2:$F$50</definedName>
    <definedName name="_xlnm.Print_Area" localSheetId="1">'Client-wise Report'!$A$1:$G$53</definedName>
  </definedNames>
  <calcPr calcId="124519"/>
</workbook>
</file>

<file path=xl/calcChain.xml><?xml version="1.0" encoding="utf-8"?>
<calcChain xmlns="http://schemas.openxmlformats.org/spreadsheetml/2006/main">
  <c r="C52" i="1"/>
  <c r="C50" i="5" s="1"/>
  <c r="C51" i="1"/>
  <c r="C49" i="5" s="1"/>
  <c r="C50" i="1"/>
  <c r="C49"/>
  <c r="C47" i="5" s="1"/>
  <c r="C48" i="1"/>
  <c r="C46" i="5" s="1"/>
  <c r="C47" i="1"/>
  <c r="C45" i="5" s="1"/>
  <c r="C46" i="1"/>
  <c r="C44" i="5" s="1"/>
  <c r="C45" i="1"/>
  <c r="C43" i="5" s="1"/>
  <c r="C43" i="1"/>
  <c r="C41" i="5" s="1"/>
  <c r="C42" i="1"/>
  <c r="C40" i="5" s="1"/>
  <c r="C41" i="1"/>
  <c r="C39" i="5" s="1"/>
  <c r="C40" i="1"/>
  <c r="C38" i="5" s="1"/>
  <c r="C39" i="1"/>
  <c r="C37" i="5" s="1"/>
  <c r="C38" i="1"/>
  <c r="C36" i="5" s="1"/>
  <c r="C37" i="1"/>
  <c r="C35" i="5" s="1"/>
  <c r="C36" i="1"/>
  <c r="C34" i="5" s="1"/>
  <c r="C34" i="1"/>
  <c r="C32" i="5" s="1"/>
  <c r="C33" i="1"/>
  <c r="C31" i="5" s="1"/>
  <c r="C32" i="1"/>
  <c r="C30" i="5" s="1"/>
  <c r="C31" i="1"/>
  <c r="C29" i="5" s="1"/>
  <c r="C30" i="1"/>
  <c r="C28" i="5" s="1"/>
  <c r="C29" i="1"/>
  <c r="C27" i="5" s="1"/>
  <c r="C28" i="1"/>
  <c r="C26" i="5" s="1"/>
  <c r="C27" i="1"/>
  <c r="C25" i="5" s="1"/>
  <c r="C25" i="1"/>
  <c r="C23" i="5" s="1"/>
  <c r="C24" i="1"/>
  <c r="C22" i="5" s="1"/>
  <c r="C23" i="1"/>
  <c r="C22"/>
  <c r="C20" i="5" s="1"/>
  <c r="C21" i="1"/>
  <c r="C19" i="5" s="1"/>
  <c r="C20" i="1"/>
  <c r="C18" i="5" s="1"/>
  <c r="C19" i="1"/>
  <c r="C17" i="5" s="1"/>
  <c r="C18" i="1"/>
  <c r="C16" i="5" s="1"/>
  <c r="C17" i="1"/>
  <c r="C15" i="5" s="1"/>
  <c r="C16" i="1"/>
  <c r="C14" i="5" s="1"/>
  <c r="C15" i="1"/>
  <c r="C14"/>
  <c r="C12" i="5" s="1"/>
  <c r="C13" i="1"/>
  <c r="C11" i="5" s="1"/>
  <c r="C10" i="1"/>
  <c r="C8" i="5" s="1"/>
  <c r="C9" i="1"/>
  <c r="C7" i="5" s="1"/>
  <c r="C8" i="1"/>
  <c r="C6" i="5" s="1"/>
  <c r="C7" i="1"/>
  <c r="C5" i="5" s="1"/>
  <c r="C48"/>
  <c r="C21"/>
  <c r="C13"/>
</calcChain>
</file>

<file path=xl/comments1.xml><?xml version="1.0" encoding="utf-8"?>
<comments xmlns="http://schemas.openxmlformats.org/spreadsheetml/2006/main">
  <authors>
    <author>MD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Enter Sr. No. for which the data needs to be fetched here.</t>
        </r>
      </text>
    </comment>
  </commentList>
</comments>
</file>

<file path=xl/sharedStrings.xml><?xml version="1.0" encoding="utf-8"?>
<sst xmlns="http://schemas.openxmlformats.org/spreadsheetml/2006/main" count="273" uniqueCount="88">
  <si>
    <t>Particualrs</t>
  </si>
  <si>
    <t>Details</t>
  </si>
  <si>
    <t>Name of Company</t>
  </si>
  <si>
    <t>Address of Company</t>
  </si>
  <si>
    <t>Company's Phone Number</t>
  </si>
  <si>
    <t>Key Contact Person's Number</t>
  </si>
  <si>
    <t>Key Contact Person's Designation</t>
  </si>
  <si>
    <t>Subordinate's Name</t>
  </si>
  <si>
    <t>Key Contact Person's Name</t>
  </si>
  <si>
    <t>Subordinate's Designation</t>
  </si>
  <si>
    <t>Subordinate's Number</t>
  </si>
  <si>
    <t>Interested in Product(s)</t>
  </si>
  <si>
    <t>Anticipated Volume of Business</t>
  </si>
  <si>
    <t>Current Stage of Deal</t>
  </si>
  <si>
    <t>Remarks (If any)</t>
  </si>
  <si>
    <t>Scheduled Meeting Time</t>
  </si>
  <si>
    <t>Agenda of Meeting</t>
  </si>
  <si>
    <t>Scheduled Meeting Date</t>
  </si>
  <si>
    <t>Meeting - 1</t>
  </si>
  <si>
    <t>Meeting - 2</t>
  </si>
  <si>
    <t>Meeting - 3</t>
  </si>
  <si>
    <t>Anticipated Outcome</t>
  </si>
  <si>
    <t>Client's Concerns / Queries</t>
  </si>
  <si>
    <t>Proposed Solution</t>
  </si>
  <si>
    <t>Other Key Points To Be Discussed</t>
  </si>
  <si>
    <t>Final Outcome / Proposed Next Action</t>
  </si>
  <si>
    <t>www.ExcelDataPro.com</t>
  </si>
  <si>
    <t>Sales Lead Follow Up Planner</t>
  </si>
  <si>
    <t>Company's Name</t>
  </si>
  <si>
    <t>Company's Address</t>
  </si>
  <si>
    <t>Sales Personnel's Name</t>
  </si>
  <si>
    <t>Sales Personnel's Designation</t>
  </si>
  <si>
    <t>Sr. No.</t>
  </si>
  <si>
    <t>ABC Co. Ltd.</t>
  </si>
  <si>
    <t>20, Lane # 3, Sachin G.I.D.C., Surat</t>
  </si>
  <si>
    <t>Mr. Mahesh Joshi</t>
  </si>
  <si>
    <t>Sales Executive</t>
  </si>
  <si>
    <t>Sony Electronics</t>
  </si>
  <si>
    <t>Samsung Electronics</t>
  </si>
  <si>
    <t>Apple Electronics</t>
  </si>
  <si>
    <t>ABC Street</t>
  </si>
  <si>
    <t>DEF Street</t>
  </si>
  <si>
    <t>GHI Street</t>
  </si>
  <si>
    <t>Phones</t>
  </si>
  <si>
    <t>AC</t>
  </si>
  <si>
    <t>Mr. A</t>
  </si>
  <si>
    <t>Mr. B</t>
  </si>
  <si>
    <t>Mr. C</t>
  </si>
  <si>
    <t>Purchase Manager</t>
  </si>
  <si>
    <t>Owner</t>
  </si>
  <si>
    <t>Manager</t>
  </si>
  <si>
    <t>Partner</t>
  </si>
  <si>
    <t>Mr. D</t>
  </si>
  <si>
    <t>Mr. E</t>
  </si>
  <si>
    <t>Mr. F</t>
  </si>
  <si>
    <t>-</t>
  </si>
  <si>
    <t>Designation</t>
  </si>
  <si>
    <t>Contact Number</t>
  </si>
  <si>
    <t>Current Status</t>
  </si>
  <si>
    <t>Meeting Date</t>
  </si>
  <si>
    <t>Meeting Time</t>
  </si>
  <si>
    <t>Product Sampling</t>
  </si>
  <si>
    <t>Outcome</t>
  </si>
  <si>
    <t>Client's Queries</t>
  </si>
  <si>
    <t xml:space="preserve">Discussion Key Points </t>
  </si>
  <si>
    <t>Final Outcome</t>
  </si>
  <si>
    <t>Ordering</t>
  </si>
  <si>
    <t>2 products</t>
  </si>
  <si>
    <t>Order</t>
  </si>
  <si>
    <t>Price</t>
  </si>
  <si>
    <t>Approach</t>
  </si>
  <si>
    <t>Products</t>
  </si>
  <si>
    <t>Sampling</t>
  </si>
  <si>
    <t>Order #1</t>
  </si>
  <si>
    <t>Order #2</t>
  </si>
  <si>
    <t>2 Orders</t>
  </si>
  <si>
    <t>Company's Name:</t>
  </si>
  <si>
    <t>Company's Address:</t>
  </si>
  <si>
    <t>Sales Personnel's Name:</t>
  </si>
  <si>
    <t>Sales Personnel's Designation:</t>
  </si>
  <si>
    <t>Sales Lead Follow-up Planner Excel Template</t>
  </si>
  <si>
    <t>Key Contact Person</t>
  </si>
  <si>
    <t>Client</t>
  </si>
  <si>
    <t>Client Address</t>
  </si>
  <si>
    <t>Client's Number</t>
  </si>
  <si>
    <t>Anticipated Volume</t>
  </si>
  <si>
    <t>Client's Information</t>
  </si>
  <si>
    <t>Client-Wise Follow-up Report Generator</t>
  </si>
</sst>
</file>

<file path=xl/styles.xml><?xml version="1.0" encoding="utf-8"?>
<styleSheet xmlns="http://schemas.openxmlformats.org/spreadsheetml/2006/main">
  <numFmts count="2">
    <numFmt numFmtId="168" formatCode="[$-409]h:mm\ AM/PM;@"/>
    <numFmt numFmtId="171" formatCode="[$-14009]dd/mm/yyyy;@"/>
  </numFmts>
  <fonts count="16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sz val="25"/>
      <color theme="0"/>
      <name val="Cambria"/>
      <family val="1"/>
      <scheme val="major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33"/>
      <color rgb="FFFFFF00"/>
      <name val="Lucida Calligraphy"/>
      <family val="4"/>
    </font>
    <font>
      <sz val="33"/>
      <color rgb="FFFFFF00"/>
      <name val="Lucida Calligraphy"/>
      <family val="4"/>
    </font>
    <font>
      <sz val="14"/>
      <name val="Times New Roman"/>
      <family val="1"/>
    </font>
    <font>
      <u/>
      <sz val="33"/>
      <name val="Lucida Calligraphy"/>
      <family val="4"/>
    </font>
    <font>
      <sz val="33"/>
      <name val="Lucida Calligraphy"/>
      <family val="4"/>
    </font>
    <font>
      <sz val="25"/>
      <name val="Cambria"/>
      <family val="1"/>
      <scheme val="major"/>
    </font>
    <font>
      <b/>
      <sz val="14"/>
      <name val="Times New Roman"/>
      <family val="1"/>
    </font>
    <font>
      <b/>
      <sz val="9"/>
      <color indexed="81"/>
      <name val="Tahoma"/>
      <family val="2"/>
    </font>
    <font>
      <sz val="35"/>
      <color rgb="FFFFFF00"/>
      <name val="Lucida Calligraphy"/>
      <family val="4"/>
    </font>
    <font>
      <b/>
      <sz val="25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14" fillId="4" borderId="1" xfId="1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8" fontId="4" fillId="3" borderId="1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171" fontId="4" fillId="4" borderId="1" xfId="0" applyNumberFormat="1" applyFont="1" applyFill="1" applyBorder="1" applyAlignment="1">
      <alignment horizontal="center" vertical="center"/>
    </xf>
    <xf numFmtId="171" fontId="8" fillId="0" borderId="2" xfId="0" applyNumberFormat="1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/>
    <xf numFmtId="0" fontId="5" fillId="4" borderId="10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9524</xdr:rowOff>
    </xdr:from>
    <xdr:to>
      <xdr:col>1</xdr:col>
      <xdr:colOff>1047749</xdr:colOff>
      <xdr:row>2</xdr:row>
      <xdr:rowOff>386388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4" y="219074"/>
          <a:ext cx="1038225" cy="1034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</xdr:colOff>
      <xdr:row>1</xdr:row>
      <xdr:rowOff>25400</xdr:rowOff>
    </xdr:from>
    <xdr:to>
      <xdr:col>5</xdr:col>
      <xdr:colOff>336550</xdr:colOff>
      <xdr:row>2</xdr:row>
      <xdr:rowOff>361950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6800" y="234950"/>
          <a:ext cx="977900" cy="946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</xdr:colOff>
      <xdr:row>1</xdr:row>
      <xdr:rowOff>2</xdr:rowOff>
    </xdr:from>
    <xdr:to>
      <xdr:col>6</xdr:col>
      <xdr:colOff>3175</xdr:colOff>
      <xdr:row>2</xdr:row>
      <xdr:rowOff>393700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6800" y="209552"/>
          <a:ext cx="977900" cy="10032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</xdr:colOff>
      <xdr:row>1</xdr:row>
      <xdr:rowOff>2</xdr:rowOff>
    </xdr:from>
    <xdr:to>
      <xdr:col>6</xdr:col>
      <xdr:colOff>3175</xdr:colOff>
      <xdr:row>2</xdr:row>
      <xdr:rowOff>393700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70575" y="209552"/>
          <a:ext cx="952500" cy="1012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"/>
  <sheetViews>
    <sheetView tabSelected="1" workbookViewId="0">
      <selection activeCell="D4" sqref="D4:E4"/>
    </sheetView>
  </sheetViews>
  <sheetFormatPr defaultRowHeight="15"/>
  <cols>
    <col min="1" max="1" width="3.140625" style="54" customWidth="1"/>
    <col min="2" max="2" width="16" customWidth="1"/>
    <col min="3" max="3" width="34.85546875" customWidth="1"/>
    <col min="4" max="4" width="44.5703125" customWidth="1"/>
    <col min="5" max="5" width="19.42578125" customWidth="1"/>
    <col min="6" max="6" width="16.5703125" customWidth="1"/>
    <col min="7" max="7" width="14.7109375" bestFit="1" customWidth="1"/>
    <col min="8" max="8" width="16" bestFit="1" customWidth="1"/>
    <col min="9" max="9" width="21.140625" bestFit="1" customWidth="1"/>
    <col min="10" max="10" width="19.140625" customWidth="1"/>
    <col min="11" max="11" width="17.5703125" bestFit="1" customWidth="1"/>
    <col min="12" max="12" width="18.5703125" customWidth="1"/>
    <col min="13" max="13" width="15.7109375" customWidth="1"/>
    <col min="14" max="14" width="16.140625" customWidth="1"/>
    <col min="15" max="15" width="14.140625" customWidth="1"/>
    <col min="16" max="16" width="15.5703125" customWidth="1"/>
    <col min="17" max="17" width="12" customWidth="1"/>
    <col min="18" max="18" width="22.28515625" customWidth="1"/>
    <col min="19" max="19" width="13.42578125" customWidth="1"/>
    <col min="20" max="20" width="15.28515625" customWidth="1"/>
    <col min="21" max="21" width="16.140625" customWidth="1"/>
    <col min="22" max="22" width="16.7109375" customWidth="1"/>
    <col min="23" max="23" width="23.85546875" customWidth="1"/>
    <col min="24" max="24" width="13.42578125" bestFit="1" customWidth="1"/>
    <col min="25" max="25" width="13" customWidth="1"/>
    <col min="26" max="26" width="14.140625" customWidth="1"/>
    <col min="27" max="27" width="15.140625" customWidth="1"/>
    <col min="28" max="28" width="19.42578125" customWidth="1"/>
    <col min="29" max="29" width="14.7109375" customWidth="1"/>
    <col min="30" max="30" width="17.42578125" customWidth="1"/>
    <col min="31" max="31" width="16.7109375" customWidth="1"/>
    <col min="32" max="32" width="13.5703125" customWidth="1"/>
    <col min="33" max="33" width="15.28515625" customWidth="1"/>
    <col min="34" max="34" width="12.85546875" customWidth="1"/>
    <col min="35" max="35" width="12.5703125" customWidth="1"/>
    <col min="36" max="36" width="15.85546875" customWidth="1"/>
    <col min="37" max="37" width="17" customWidth="1"/>
    <col min="38" max="38" width="15.28515625" customWidth="1"/>
    <col min="39" max="39" width="15.5703125" customWidth="1"/>
  </cols>
  <sheetData>
    <row r="1" spans="1:40" ht="16.5" customHeight="1" thickBot="1">
      <c r="A1" s="2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51.75" thickTop="1" thickBot="1">
      <c r="A2" s="2"/>
      <c r="B2" s="20"/>
      <c r="C2" s="21" t="s">
        <v>26</v>
      </c>
      <c r="D2" s="21"/>
      <c r="E2" s="21"/>
      <c r="F2" s="67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9"/>
      <c r="AN2" s="11"/>
    </row>
    <row r="3" spans="1:40" ht="32.25" thickTop="1" thickBot="1">
      <c r="A3" s="2"/>
      <c r="B3" s="20"/>
      <c r="C3" s="65" t="s">
        <v>80</v>
      </c>
      <c r="D3" s="65"/>
      <c r="E3" s="65"/>
      <c r="F3" s="66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1"/>
      <c r="AN3" s="11"/>
    </row>
    <row r="4" spans="1:40" ht="20.25" thickTop="1" thickBot="1">
      <c r="A4" s="2"/>
      <c r="B4" s="19" t="s">
        <v>76</v>
      </c>
      <c r="C4" s="19"/>
      <c r="D4" s="18" t="s">
        <v>33</v>
      </c>
      <c r="E4" s="18"/>
      <c r="F4" s="66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1"/>
      <c r="AN4" s="11"/>
    </row>
    <row r="5" spans="1:40" ht="20.25" thickTop="1" thickBot="1">
      <c r="A5" s="2"/>
      <c r="B5" s="19" t="s">
        <v>77</v>
      </c>
      <c r="C5" s="19"/>
      <c r="D5" s="18" t="s">
        <v>34</v>
      </c>
      <c r="E5" s="18"/>
      <c r="F5" s="66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1"/>
      <c r="AN5" s="11"/>
    </row>
    <row r="6" spans="1:40" ht="20.25" thickTop="1" thickBot="1">
      <c r="A6" s="2"/>
      <c r="B6" s="19" t="s">
        <v>78</v>
      </c>
      <c r="C6" s="19"/>
      <c r="D6" s="18" t="s">
        <v>35</v>
      </c>
      <c r="E6" s="18"/>
      <c r="F6" s="66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1"/>
      <c r="AN6" s="11"/>
    </row>
    <row r="7" spans="1:40" ht="20.25" thickTop="1" thickBot="1">
      <c r="A7" s="2"/>
      <c r="B7" s="72" t="s">
        <v>79</v>
      </c>
      <c r="C7" s="72"/>
      <c r="D7" s="73" t="s">
        <v>36</v>
      </c>
      <c r="E7" s="73"/>
      <c r="F7" s="66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1"/>
      <c r="AN7" s="11"/>
    </row>
    <row r="8" spans="1:40" ht="20.25" thickTop="1" thickBot="1">
      <c r="A8" s="2"/>
      <c r="B8" s="74" t="s">
        <v>86</v>
      </c>
      <c r="C8" s="75"/>
      <c r="D8" s="75"/>
      <c r="E8" s="75"/>
      <c r="F8" s="76"/>
      <c r="G8" s="76"/>
      <c r="H8" s="76"/>
      <c r="I8" s="76"/>
      <c r="J8" s="76"/>
      <c r="K8" s="76"/>
      <c r="L8" s="76"/>
      <c r="M8" s="76"/>
      <c r="N8" s="76"/>
      <c r="O8" s="77"/>
      <c r="P8" s="25" t="s">
        <v>18</v>
      </c>
      <c r="Q8" s="25"/>
      <c r="R8" s="25"/>
      <c r="S8" s="25"/>
      <c r="T8" s="25"/>
      <c r="U8" s="25"/>
      <c r="V8" s="25"/>
      <c r="W8" s="25"/>
      <c r="X8" s="25" t="s">
        <v>19</v>
      </c>
      <c r="Y8" s="25"/>
      <c r="Z8" s="25"/>
      <c r="AA8" s="25"/>
      <c r="AB8" s="25"/>
      <c r="AC8" s="25"/>
      <c r="AD8" s="25"/>
      <c r="AE8" s="25"/>
      <c r="AF8" s="25" t="s">
        <v>20</v>
      </c>
      <c r="AG8" s="25"/>
      <c r="AH8" s="25"/>
      <c r="AI8" s="25"/>
      <c r="AJ8" s="25"/>
      <c r="AK8" s="25"/>
      <c r="AL8" s="25"/>
      <c r="AM8" s="25"/>
      <c r="AN8" s="11"/>
    </row>
    <row r="9" spans="1:40" ht="57.75" thickTop="1" thickBot="1">
      <c r="A9" s="2"/>
      <c r="B9" s="10" t="s">
        <v>32</v>
      </c>
      <c r="C9" s="10" t="s">
        <v>82</v>
      </c>
      <c r="D9" s="10" t="s">
        <v>83</v>
      </c>
      <c r="E9" s="10" t="s">
        <v>84</v>
      </c>
      <c r="F9" s="10" t="s">
        <v>11</v>
      </c>
      <c r="G9" s="10" t="s">
        <v>85</v>
      </c>
      <c r="H9" s="10" t="s">
        <v>81</v>
      </c>
      <c r="I9" s="10" t="s">
        <v>56</v>
      </c>
      <c r="J9" s="10" t="s">
        <v>57</v>
      </c>
      <c r="K9" s="10" t="s">
        <v>7</v>
      </c>
      <c r="L9" s="10" t="s">
        <v>56</v>
      </c>
      <c r="M9" s="10" t="s">
        <v>57</v>
      </c>
      <c r="N9" s="10" t="s">
        <v>58</v>
      </c>
      <c r="O9" s="10" t="s">
        <v>14</v>
      </c>
      <c r="P9" s="10" t="s">
        <v>59</v>
      </c>
      <c r="Q9" s="10" t="s">
        <v>60</v>
      </c>
      <c r="R9" s="10" t="s">
        <v>16</v>
      </c>
      <c r="S9" s="10" t="s">
        <v>62</v>
      </c>
      <c r="T9" s="10" t="s">
        <v>63</v>
      </c>
      <c r="U9" s="10" t="s">
        <v>23</v>
      </c>
      <c r="V9" s="10" t="s">
        <v>64</v>
      </c>
      <c r="W9" s="10" t="s">
        <v>65</v>
      </c>
      <c r="X9" s="10" t="s">
        <v>59</v>
      </c>
      <c r="Y9" s="10" t="s">
        <v>60</v>
      </c>
      <c r="Z9" s="10" t="s">
        <v>16</v>
      </c>
      <c r="AA9" s="10" t="s">
        <v>62</v>
      </c>
      <c r="AB9" s="10" t="s">
        <v>63</v>
      </c>
      <c r="AC9" s="10" t="s">
        <v>23</v>
      </c>
      <c r="AD9" s="10" t="s">
        <v>64</v>
      </c>
      <c r="AE9" s="10" t="s">
        <v>65</v>
      </c>
      <c r="AF9" s="10" t="s">
        <v>59</v>
      </c>
      <c r="AG9" s="10" t="s">
        <v>60</v>
      </c>
      <c r="AH9" s="10" t="s">
        <v>16</v>
      </c>
      <c r="AI9" s="10" t="s">
        <v>62</v>
      </c>
      <c r="AJ9" s="10" t="s">
        <v>63</v>
      </c>
      <c r="AK9" s="10" t="s">
        <v>23</v>
      </c>
      <c r="AL9" s="10" t="s">
        <v>64</v>
      </c>
      <c r="AM9" s="10" t="s">
        <v>65</v>
      </c>
      <c r="AN9" s="11"/>
    </row>
    <row r="10" spans="1:40" ht="20.25" thickTop="1" thickBot="1">
      <c r="A10" s="2"/>
      <c r="B10" s="64">
        <v>1</v>
      </c>
      <c r="C10" s="15" t="s">
        <v>37</v>
      </c>
      <c r="D10" s="15" t="s">
        <v>40</v>
      </c>
      <c r="E10" s="15">
        <v>1234567890</v>
      </c>
      <c r="F10" s="15" t="s">
        <v>43</v>
      </c>
      <c r="G10" s="15">
        <v>500</v>
      </c>
      <c r="H10" s="15" t="s">
        <v>45</v>
      </c>
      <c r="I10" s="15" t="s">
        <v>48</v>
      </c>
      <c r="J10" s="15">
        <v>1234567890</v>
      </c>
      <c r="K10" s="15" t="s">
        <v>52</v>
      </c>
      <c r="L10" s="15" t="s">
        <v>50</v>
      </c>
      <c r="M10" s="15">
        <v>1234567890</v>
      </c>
      <c r="N10" s="15" t="s">
        <v>70</v>
      </c>
      <c r="O10" s="15" t="s">
        <v>55</v>
      </c>
      <c r="P10" s="14">
        <v>43813</v>
      </c>
      <c r="Q10" s="55">
        <v>0.54166666666666663</v>
      </c>
      <c r="R10" s="15" t="s">
        <v>61</v>
      </c>
      <c r="S10" s="15" t="s">
        <v>55</v>
      </c>
      <c r="T10" s="15" t="s">
        <v>55</v>
      </c>
      <c r="U10" s="15" t="s">
        <v>55</v>
      </c>
      <c r="V10" s="15" t="s">
        <v>71</v>
      </c>
      <c r="W10" s="15" t="s">
        <v>72</v>
      </c>
      <c r="X10" s="14">
        <v>43821</v>
      </c>
      <c r="Y10" s="55">
        <v>0.45833333333333331</v>
      </c>
      <c r="Z10" s="15" t="s">
        <v>66</v>
      </c>
      <c r="AA10" s="15" t="s">
        <v>67</v>
      </c>
      <c r="AB10" s="15" t="s">
        <v>55</v>
      </c>
      <c r="AC10" s="15" t="s">
        <v>55</v>
      </c>
      <c r="AD10" s="15" t="s">
        <v>69</v>
      </c>
      <c r="AE10" s="15" t="s">
        <v>73</v>
      </c>
      <c r="AF10" s="14">
        <v>43822</v>
      </c>
      <c r="AG10" s="55">
        <v>0.45833333333333331</v>
      </c>
      <c r="AH10" s="15" t="s">
        <v>68</v>
      </c>
      <c r="AI10" s="15" t="s">
        <v>74</v>
      </c>
      <c r="AJ10" s="15" t="s">
        <v>55</v>
      </c>
      <c r="AK10" s="15" t="s">
        <v>55</v>
      </c>
      <c r="AL10" s="15" t="s">
        <v>55</v>
      </c>
      <c r="AM10" s="15" t="s">
        <v>75</v>
      </c>
      <c r="AN10" s="11"/>
    </row>
    <row r="11" spans="1:40" ht="20.25" thickTop="1" thickBot="1">
      <c r="A11" s="2"/>
      <c r="B11" s="64">
        <v>2</v>
      </c>
      <c r="C11" s="15" t="s">
        <v>38</v>
      </c>
      <c r="D11" s="15" t="s">
        <v>41</v>
      </c>
      <c r="E11" s="15">
        <v>1112131415</v>
      </c>
      <c r="F11" s="15" t="s">
        <v>44</v>
      </c>
      <c r="G11" s="15">
        <v>200</v>
      </c>
      <c r="H11" s="15" t="s">
        <v>46</v>
      </c>
      <c r="I11" s="15" t="s">
        <v>49</v>
      </c>
      <c r="J11" s="15">
        <v>1112131415</v>
      </c>
      <c r="K11" s="15" t="s">
        <v>53</v>
      </c>
      <c r="L11" s="15" t="s">
        <v>51</v>
      </c>
      <c r="M11" s="15">
        <v>1112131415</v>
      </c>
      <c r="N11" s="15" t="s">
        <v>70</v>
      </c>
      <c r="O11" s="15" t="s">
        <v>55</v>
      </c>
      <c r="P11" s="14">
        <v>43813</v>
      </c>
      <c r="Q11" s="55">
        <v>0.70833333333333337</v>
      </c>
      <c r="R11" s="15" t="s">
        <v>61</v>
      </c>
      <c r="S11" s="15" t="s">
        <v>55</v>
      </c>
      <c r="T11" s="15" t="s">
        <v>55</v>
      </c>
      <c r="U11" s="15" t="s">
        <v>55</v>
      </c>
      <c r="V11" s="15" t="s">
        <v>71</v>
      </c>
      <c r="W11" s="15" t="s">
        <v>72</v>
      </c>
      <c r="X11" s="14">
        <v>43819</v>
      </c>
      <c r="Y11" s="55">
        <v>0.625</v>
      </c>
      <c r="Z11" s="15">
        <v>61</v>
      </c>
      <c r="AA11" s="15">
        <v>62</v>
      </c>
      <c r="AB11" s="15" t="s">
        <v>55</v>
      </c>
      <c r="AC11" s="15" t="s">
        <v>55</v>
      </c>
      <c r="AD11" s="15" t="s">
        <v>69</v>
      </c>
      <c r="AE11" s="15" t="s">
        <v>73</v>
      </c>
      <c r="AF11" s="14">
        <v>43823</v>
      </c>
      <c r="AG11" s="55">
        <v>0.625</v>
      </c>
      <c r="AH11" s="15" t="s">
        <v>68</v>
      </c>
      <c r="AI11" s="15" t="s">
        <v>74</v>
      </c>
      <c r="AJ11" s="15" t="s">
        <v>55</v>
      </c>
      <c r="AK11" s="15" t="s">
        <v>55</v>
      </c>
      <c r="AL11" s="15" t="s">
        <v>55</v>
      </c>
      <c r="AM11" s="15" t="s">
        <v>75</v>
      </c>
      <c r="AN11" s="11"/>
    </row>
    <row r="12" spans="1:40" ht="20.25" thickTop="1" thickBot="1">
      <c r="A12" s="2"/>
      <c r="B12" s="64">
        <v>3</v>
      </c>
      <c r="C12" s="15" t="s">
        <v>39</v>
      </c>
      <c r="D12" s="15" t="s">
        <v>42</v>
      </c>
      <c r="E12" s="15">
        <v>1617181920</v>
      </c>
      <c r="F12" s="15" t="s">
        <v>43</v>
      </c>
      <c r="G12" s="15">
        <v>150</v>
      </c>
      <c r="H12" s="15" t="s">
        <v>47</v>
      </c>
      <c r="I12" s="15" t="s">
        <v>48</v>
      </c>
      <c r="J12" s="15">
        <v>1617181920</v>
      </c>
      <c r="K12" s="15" t="s">
        <v>54</v>
      </c>
      <c r="L12" s="15" t="s">
        <v>50</v>
      </c>
      <c r="M12" s="15">
        <v>1617181920</v>
      </c>
      <c r="N12" s="15" t="s">
        <v>70</v>
      </c>
      <c r="O12" s="15" t="s">
        <v>55</v>
      </c>
      <c r="P12" s="14">
        <v>43817</v>
      </c>
      <c r="Q12" s="55">
        <v>0.45833333333333331</v>
      </c>
      <c r="R12" s="15" t="s">
        <v>61</v>
      </c>
      <c r="S12" s="15" t="s">
        <v>55</v>
      </c>
      <c r="T12" s="15" t="s">
        <v>55</v>
      </c>
      <c r="U12" s="15" t="s">
        <v>55</v>
      </c>
      <c r="V12" s="15" t="s">
        <v>71</v>
      </c>
      <c r="W12" s="15">
        <v>0</v>
      </c>
      <c r="X12" s="14">
        <v>43820</v>
      </c>
      <c r="Y12" s="55">
        <v>0.5</v>
      </c>
      <c r="Z12" s="15">
        <v>98</v>
      </c>
      <c r="AA12" s="15">
        <v>99</v>
      </c>
      <c r="AB12" s="15" t="s">
        <v>55</v>
      </c>
      <c r="AC12" s="15" t="s">
        <v>55</v>
      </c>
      <c r="AD12" s="15" t="s">
        <v>69</v>
      </c>
      <c r="AE12" s="15" t="s">
        <v>73</v>
      </c>
      <c r="AF12" s="14">
        <v>43822</v>
      </c>
      <c r="AG12" s="55">
        <v>0.5</v>
      </c>
      <c r="AH12" s="15" t="s">
        <v>68</v>
      </c>
      <c r="AI12" s="15" t="s">
        <v>74</v>
      </c>
      <c r="AJ12" s="15" t="s">
        <v>55</v>
      </c>
      <c r="AK12" s="15" t="s">
        <v>55</v>
      </c>
      <c r="AL12" s="15" t="s">
        <v>55</v>
      </c>
      <c r="AM12" s="15" t="s">
        <v>75</v>
      </c>
      <c r="AN12" s="11"/>
    </row>
    <row r="13" spans="1:40" ht="20.25" thickTop="1" thickBot="1">
      <c r="A13" s="2"/>
      <c r="B13" s="64">
        <v>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4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1"/>
    </row>
    <row r="14" spans="1:40" ht="20.25" thickTop="1" thickBot="1">
      <c r="A14" s="2"/>
      <c r="B14" s="64">
        <v>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1"/>
    </row>
    <row r="15" spans="1:40" ht="20.25" thickTop="1" thickBot="1">
      <c r="A15" s="2"/>
      <c r="B15" s="64">
        <v>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1"/>
    </row>
    <row r="16" spans="1:40" ht="20.25" thickTop="1" thickBot="1">
      <c r="A16" s="2"/>
      <c r="B16" s="64">
        <v>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1"/>
    </row>
    <row r="17" spans="1:40" ht="20.25" thickTop="1" thickBot="1">
      <c r="A17" s="2"/>
      <c r="B17" s="64">
        <v>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1"/>
    </row>
    <row r="18" spans="1:40" ht="20.25" thickTop="1" thickBot="1">
      <c r="A18" s="2"/>
      <c r="B18" s="64">
        <v>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4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1"/>
    </row>
    <row r="19" spans="1:40" ht="20.25" thickTop="1" thickBot="1">
      <c r="A19" s="2"/>
      <c r="B19" s="64">
        <v>10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4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1"/>
    </row>
    <row r="20" spans="1:40" ht="20.25" thickTop="1" thickBot="1">
      <c r="A20" s="2"/>
      <c r="B20" s="64">
        <v>11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1"/>
    </row>
    <row r="21" spans="1:40" ht="20.25" thickTop="1" thickBot="1">
      <c r="A21" s="2"/>
      <c r="B21" s="64">
        <v>12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4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1"/>
    </row>
    <row r="22" spans="1:40" ht="20.25" thickTop="1" thickBot="1">
      <c r="A22" s="2"/>
      <c r="B22" s="64">
        <v>13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4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1"/>
    </row>
    <row r="23" spans="1:40" ht="20.25" thickTop="1" thickBot="1">
      <c r="A23" s="2"/>
      <c r="B23" s="64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4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1"/>
    </row>
    <row r="24" spans="1:40" ht="20.25" thickTop="1" thickBot="1">
      <c r="A24" s="2"/>
      <c r="B24" s="64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1"/>
    </row>
    <row r="25" spans="1:40" ht="20.25" thickTop="1" thickBot="1">
      <c r="A25" s="2"/>
      <c r="B25" s="64">
        <v>16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1"/>
    </row>
    <row r="26" spans="1:40" ht="20.25" thickTop="1" thickBot="1">
      <c r="A26" s="2"/>
      <c r="B26" s="64">
        <v>17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4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1"/>
    </row>
    <row r="27" spans="1:40" ht="20.25" thickTop="1" thickBot="1">
      <c r="A27" s="2"/>
      <c r="B27" s="64">
        <v>18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1"/>
    </row>
    <row r="28" spans="1:40" ht="20.25" thickTop="1" thickBot="1">
      <c r="A28" s="2"/>
      <c r="B28" s="64">
        <v>19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4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1"/>
    </row>
    <row r="29" spans="1:40" ht="20.25" thickTop="1" thickBot="1">
      <c r="A29" s="2"/>
      <c r="B29" s="64">
        <v>20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4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1"/>
    </row>
    <row r="30" spans="1:40" ht="19.5" thickTop="1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</sheetData>
  <mergeCells count="16">
    <mergeCell ref="AF8:AM8"/>
    <mergeCell ref="F2:AM7"/>
    <mergeCell ref="B8:E8"/>
    <mergeCell ref="B6:C6"/>
    <mergeCell ref="D6:E6"/>
    <mergeCell ref="B7:C7"/>
    <mergeCell ref="D7:E7"/>
    <mergeCell ref="P8:W8"/>
    <mergeCell ref="X8:AE8"/>
    <mergeCell ref="B2:B3"/>
    <mergeCell ref="C2:E2"/>
    <mergeCell ref="C3:E3"/>
    <mergeCell ref="B4:C4"/>
    <mergeCell ref="D4:E4"/>
    <mergeCell ref="B5:C5"/>
    <mergeCell ref="D5:E5"/>
  </mergeCells>
  <hyperlinks>
    <hyperlink ref="C2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opLeftCell="A34" zoomScale="90" zoomScaleNormal="90" workbookViewId="0">
      <selection sqref="A1:G53"/>
    </sheetView>
  </sheetViews>
  <sheetFormatPr defaultColWidth="8.7109375" defaultRowHeight="18.75"/>
  <cols>
    <col min="1" max="1" width="3.140625" style="1" customWidth="1"/>
    <col min="2" max="2" width="44.7109375" style="1" bestFit="1" customWidth="1"/>
    <col min="3" max="3" width="43.5703125" style="1" customWidth="1"/>
    <col min="4" max="4" width="5" style="1" customWidth="1"/>
    <col min="5" max="5" width="4.42578125" style="1" customWidth="1"/>
    <col min="6" max="6" width="5" style="1" customWidth="1"/>
    <col min="7" max="7" width="2.85546875" style="1" customWidth="1"/>
    <col min="8" max="16384" width="8.7109375" style="1"/>
  </cols>
  <sheetData>
    <row r="1" spans="1:7" ht="16.5" customHeight="1" thickBot="1">
      <c r="A1" s="2"/>
      <c r="B1" s="2"/>
      <c r="C1" s="2"/>
      <c r="D1" s="2"/>
      <c r="E1" s="2"/>
      <c r="F1" s="2"/>
      <c r="G1" s="2"/>
    </row>
    <row r="2" spans="1:7" ht="48.75" thickTop="1" thickBot="1">
      <c r="A2" s="2"/>
      <c r="B2" s="26" t="s">
        <v>26</v>
      </c>
      <c r="C2" s="27"/>
      <c r="D2" s="28"/>
      <c r="E2" s="28"/>
      <c r="F2" s="28"/>
      <c r="G2" s="2"/>
    </row>
    <row r="3" spans="1:7" ht="32.25" thickTop="1" thickBot="1">
      <c r="A3" s="2"/>
      <c r="B3" s="30" t="s">
        <v>87</v>
      </c>
      <c r="C3" s="30"/>
      <c r="D3" s="29"/>
      <c r="E3" s="29"/>
      <c r="F3" s="29"/>
      <c r="G3" s="2"/>
    </row>
    <row r="4" spans="1:7" ht="7.5" customHeight="1" thickTop="1" thickBot="1">
      <c r="A4" s="2"/>
      <c r="B4" s="32"/>
      <c r="C4" s="32"/>
      <c r="D4" s="32"/>
      <c r="E4" s="32"/>
      <c r="F4" s="32"/>
      <c r="G4" s="2"/>
    </row>
    <row r="5" spans="1:7" ht="20.25" customHeight="1" thickTop="1" thickBot="1">
      <c r="A5" s="2"/>
      <c r="B5" s="9" t="s">
        <v>32</v>
      </c>
      <c r="C5" s="56">
        <v>1</v>
      </c>
      <c r="D5" s="57"/>
      <c r="E5" s="57"/>
      <c r="F5" s="58"/>
      <c r="G5" s="2"/>
    </row>
    <row r="6" spans="1:7" ht="7.5" customHeight="1" thickTop="1" thickBot="1">
      <c r="A6" s="2"/>
      <c r="B6" s="32"/>
      <c r="C6" s="32"/>
      <c r="D6" s="32"/>
      <c r="E6" s="32"/>
      <c r="F6" s="32"/>
      <c r="G6" s="2"/>
    </row>
    <row r="7" spans="1:7" ht="18.95" customHeight="1" thickTop="1" thickBot="1">
      <c r="A7" s="2"/>
      <c r="B7" s="8" t="s">
        <v>28</v>
      </c>
      <c r="C7" s="33" t="str">
        <f>IF('Sales Lead Follow-up Planner'!D4="", "", 'Sales Lead Follow-up Planner'!D4)</f>
        <v>ABC Co. Ltd.</v>
      </c>
      <c r="D7" s="34"/>
      <c r="E7" s="34"/>
      <c r="F7" s="35"/>
      <c r="G7" s="2"/>
    </row>
    <row r="8" spans="1:7" ht="18.95" customHeight="1" thickTop="1" thickBot="1">
      <c r="A8" s="2"/>
      <c r="B8" s="13" t="s">
        <v>29</v>
      </c>
      <c r="C8" s="33" t="str">
        <f>IF('Sales Lead Follow-up Planner'!D5="", "", 'Sales Lead Follow-up Planner'!D5)</f>
        <v>20, Lane # 3, Sachin G.I.D.C., Surat</v>
      </c>
      <c r="D8" s="34"/>
      <c r="E8" s="34"/>
      <c r="F8" s="35"/>
      <c r="G8" s="2"/>
    </row>
    <row r="9" spans="1:7" ht="18.95" customHeight="1" thickTop="1" thickBot="1">
      <c r="A9" s="2"/>
      <c r="B9" s="13" t="s">
        <v>30</v>
      </c>
      <c r="C9" s="33" t="str">
        <f>IF('Sales Lead Follow-up Planner'!D6="", "", 'Sales Lead Follow-up Planner'!D6)</f>
        <v>Mr. Mahesh Joshi</v>
      </c>
      <c r="D9" s="34"/>
      <c r="E9" s="34"/>
      <c r="F9" s="35"/>
      <c r="G9" s="2"/>
    </row>
    <row r="10" spans="1:7" ht="18.95" customHeight="1" thickTop="1" thickBot="1">
      <c r="A10" s="2"/>
      <c r="B10" s="13" t="s">
        <v>31</v>
      </c>
      <c r="C10" s="33" t="str">
        <f>IF('Sales Lead Follow-up Planner'!D7="", "", 'Sales Lead Follow-up Planner'!D7)</f>
        <v>Sales Executive</v>
      </c>
      <c r="D10" s="34"/>
      <c r="E10" s="34"/>
      <c r="F10" s="35"/>
      <c r="G10" s="2"/>
    </row>
    <row r="11" spans="1:7" ht="7.5" customHeight="1" thickTop="1" thickBot="1">
      <c r="A11" s="2"/>
      <c r="B11" s="7"/>
      <c r="C11" s="36"/>
      <c r="D11" s="37"/>
      <c r="E11" s="37"/>
      <c r="F11" s="38"/>
      <c r="G11" s="2"/>
    </row>
    <row r="12" spans="1:7" ht="20.25" thickTop="1" thickBot="1">
      <c r="A12" s="2"/>
      <c r="B12" s="6" t="s">
        <v>0</v>
      </c>
      <c r="C12" s="31" t="s">
        <v>1</v>
      </c>
      <c r="D12" s="31"/>
      <c r="E12" s="31"/>
      <c r="F12" s="31"/>
      <c r="G12" s="2"/>
    </row>
    <row r="13" spans="1:7" ht="20.25" thickTop="1" thickBot="1">
      <c r="A13" s="2"/>
      <c r="B13" s="12" t="s">
        <v>2</v>
      </c>
      <c r="C13" s="25" t="str">
        <f>VLOOKUP($C$5, 'Sales Lead Follow-up Planner'!$B$9:$AM$29, 2,)</f>
        <v>Sony Electronics</v>
      </c>
      <c r="D13" s="25"/>
      <c r="E13" s="25"/>
      <c r="F13" s="25"/>
      <c r="G13" s="2"/>
    </row>
    <row r="14" spans="1:7" ht="20.25" thickTop="1" thickBot="1">
      <c r="A14" s="2"/>
      <c r="B14" s="12" t="s">
        <v>3</v>
      </c>
      <c r="C14" s="33" t="str">
        <f>VLOOKUP($C$5, 'Sales Lead Follow-up Planner'!$B$9:$AM$29, 3,)</f>
        <v>ABC Street</v>
      </c>
      <c r="D14" s="34"/>
      <c r="E14" s="34"/>
      <c r="F14" s="35"/>
      <c r="G14" s="2"/>
    </row>
    <row r="15" spans="1:7" ht="20.25" thickTop="1" thickBot="1">
      <c r="A15" s="2"/>
      <c r="B15" s="12" t="s">
        <v>4</v>
      </c>
      <c r="C15" s="25">
        <f>VLOOKUP($C$5, 'Sales Lead Follow-up Planner'!$B$9:$AM$29, 4,)</f>
        <v>1234567890</v>
      </c>
      <c r="D15" s="25"/>
      <c r="E15" s="25"/>
      <c r="F15" s="25"/>
      <c r="G15" s="2"/>
    </row>
    <row r="16" spans="1:7" ht="20.25" thickTop="1" thickBot="1">
      <c r="A16" s="2"/>
      <c r="B16" s="12" t="s">
        <v>11</v>
      </c>
      <c r="C16" s="25" t="str">
        <f>VLOOKUP($C$5, 'Sales Lead Follow-up Planner'!$B$9:$AM$29, 5,)</f>
        <v>Phones</v>
      </c>
      <c r="D16" s="25"/>
      <c r="E16" s="25"/>
      <c r="F16" s="25"/>
      <c r="G16" s="2"/>
    </row>
    <row r="17" spans="1:7" ht="20.25" thickTop="1" thickBot="1">
      <c r="A17" s="2"/>
      <c r="B17" s="12" t="s">
        <v>12</v>
      </c>
      <c r="C17" s="25">
        <f>VLOOKUP($C$5, 'Sales Lead Follow-up Planner'!$B$9:$AM$29, 6,)</f>
        <v>500</v>
      </c>
      <c r="D17" s="25"/>
      <c r="E17" s="25"/>
      <c r="F17" s="25"/>
      <c r="G17" s="2"/>
    </row>
    <row r="18" spans="1:7" ht="20.25" thickTop="1" thickBot="1">
      <c r="A18" s="2"/>
      <c r="B18" s="12" t="s">
        <v>8</v>
      </c>
      <c r="C18" s="25" t="str">
        <f>VLOOKUP($C$5, 'Sales Lead Follow-up Planner'!$B$9:$AM$29, 7,)</f>
        <v>Mr. A</v>
      </c>
      <c r="D18" s="25"/>
      <c r="E18" s="25"/>
      <c r="F18" s="25"/>
      <c r="G18" s="2"/>
    </row>
    <row r="19" spans="1:7" ht="20.25" thickTop="1" thickBot="1">
      <c r="A19" s="2"/>
      <c r="B19" s="12" t="s">
        <v>6</v>
      </c>
      <c r="C19" s="25" t="str">
        <f>VLOOKUP($C$5, 'Sales Lead Follow-up Planner'!$B$9:$AM$29, 8,)</f>
        <v>Purchase Manager</v>
      </c>
      <c r="D19" s="25"/>
      <c r="E19" s="25"/>
      <c r="F19" s="25"/>
      <c r="G19" s="2"/>
    </row>
    <row r="20" spans="1:7" ht="20.25" thickTop="1" thickBot="1">
      <c r="A20" s="2"/>
      <c r="B20" s="12" t="s">
        <v>5</v>
      </c>
      <c r="C20" s="25">
        <f>VLOOKUP($C$5, 'Sales Lead Follow-up Planner'!$B$9:$AM$29, 9,)</f>
        <v>1234567890</v>
      </c>
      <c r="D20" s="25"/>
      <c r="E20" s="25"/>
      <c r="F20" s="25"/>
      <c r="G20" s="2"/>
    </row>
    <row r="21" spans="1:7" ht="20.25" thickTop="1" thickBot="1">
      <c r="A21" s="2"/>
      <c r="B21" s="12" t="s">
        <v>7</v>
      </c>
      <c r="C21" s="25" t="str">
        <f>VLOOKUP($C$5, 'Sales Lead Follow-up Planner'!$B$9:$AM$29, 10,)</f>
        <v>Mr. D</v>
      </c>
      <c r="D21" s="25"/>
      <c r="E21" s="25"/>
      <c r="F21" s="25"/>
      <c r="G21" s="2"/>
    </row>
    <row r="22" spans="1:7" ht="20.25" thickTop="1" thickBot="1">
      <c r="A22" s="2"/>
      <c r="B22" s="12" t="s">
        <v>9</v>
      </c>
      <c r="C22" s="25" t="str">
        <f>VLOOKUP($C$5, 'Sales Lead Follow-up Planner'!$B$9:$AM$29, 11,)</f>
        <v>Manager</v>
      </c>
      <c r="D22" s="25"/>
      <c r="E22" s="25"/>
      <c r="F22" s="25"/>
      <c r="G22" s="2"/>
    </row>
    <row r="23" spans="1:7" ht="20.25" thickTop="1" thickBot="1">
      <c r="A23" s="2"/>
      <c r="B23" s="12" t="s">
        <v>10</v>
      </c>
      <c r="C23" s="25">
        <f>VLOOKUP($C$5, 'Sales Lead Follow-up Planner'!$B$9:$AM$29, 12,)</f>
        <v>1234567890</v>
      </c>
      <c r="D23" s="25"/>
      <c r="E23" s="25"/>
      <c r="F23" s="25"/>
      <c r="G23" s="2"/>
    </row>
    <row r="24" spans="1:7" ht="20.25" thickTop="1" thickBot="1">
      <c r="A24" s="2"/>
      <c r="B24" s="12" t="s">
        <v>13</v>
      </c>
      <c r="C24" s="25" t="str">
        <f>VLOOKUP($C$5, 'Sales Lead Follow-up Planner'!$B$9:$AM$29, 13,)</f>
        <v>Approach</v>
      </c>
      <c r="D24" s="25"/>
      <c r="E24" s="25"/>
      <c r="F24" s="25"/>
      <c r="G24" s="2"/>
    </row>
    <row r="25" spans="1:7" ht="20.25" thickTop="1" thickBot="1">
      <c r="A25" s="2"/>
      <c r="B25" s="12" t="s">
        <v>14</v>
      </c>
      <c r="C25" s="25" t="str">
        <f>VLOOKUP($C$5, 'Sales Lead Follow-up Planner'!$B$9:$AM$29, 14,)</f>
        <v>-</v>
      </c>
      <c r="D25" s="25"/>
      <c r="E25" s="25"/>
      <c r="F25" s="25"/>
      <c r="G25" s="2"/>
    </row>
    <row r="26" spans="1:7" ht="20.25" thickTop="1" thickBot="1">
      <c r="A26" s="2"/>
      <c r="B26" s="22" t="s">
        <v>18</v>
      </c>
      <c r="C26" s="23"/>
      <c r="D26" s="23"/>
      <c r="E26" s="23"/>
      <c r="F26" s="24"/>
      <c r="G26" s="2"/>
    </row>
    <row r="27" spans="1:7" ht="20.25" thickTop="1" thickBot="1">
      <c r="A27" s="2"/>
      <c r="B27" s="12" t="s">
        <v>17</v>
      </c>
      <c r="C27" s="59">
        <f>VLOOKUP($C$5, 'Sales Lead Follow-up Planner'!$B$9:$AM$29, 15,)</f>
        <v>43813</v>
      </c>
      <c r="D27" s="59"/>
      <c r="E27" s="59"/>
      <c r="F27" s="59"/>
      <c r="G27" s="2"/>
    </row>
    <row r="28" spans="1:7" ht="20.25" thickTop="1" thickBot="1">
      <c r="A28" s="2"/>
      <c r="B28" s="12" t="s">
        <v>15</v>
      </c>
      <c r="C28" s="60">
        <f>VLOOKUP($C$5, 'Sales Lead Follow-up Planner'!$B$9:$AM$29, 16,)</f>
        <v>0.54166666666666663</v>
      </c>
      <c r="D28" s="60"/>
      <c r="E28" s="60"/>
      <c r="F28" s="60"/>
      <c r="G28" s="2"/>
    </row>
    <row r="29" spans="1:7" ht="20.25" thickTop="1" thickBot="1">
      <c r="A29" s="2"/>
      <c r="B29" s="12" t="s">
        <v>16</v>
      </c>
      <c r="C29" s="25" t="str">
        <f>VLOOKUP($C$5, 'Sales Lead Follow-up Planner'!$B$9:$AM$29, 17,)</f>
        <v>Product Sampling</v>
      </c>
      <c r="D29" s="25"/>
      <c r="E29" s="25"/>
      <c r="F29" s="25"/>
      <c r="G29" s="2"/>
    </row>
    <row r="30" spans="1:7" ht="20.25" thickTop="1" thickBot="1">
      <c r="A30" s="2"/>
      <c r="B30" s="12" t="s">
        <v>21</v>
      </c>
      <c r="C30" s="25" t="str">
        <f>VLOOKUP($C$5, 'Sales Lead Follow-up Planner'!$B$9:$AM$29, 18,)</f>
        <v>-</v>
      </c>
      <c r="D30" s="25"/>
      <c r="E30" s="25"/>
      <c r="F30" s="25"/>
      <c r="G30" s="2"/>
    </row>
    <row r="31" spans="1:7" ht="20.25" thickTop="1" thickBot="1">
      <c r="A31" s="2"/>
      <c r="B31" s="12" t="s">
        <v>22</v>
      </c>
      <c r="C31" s="25" t="str">
        <f>VLOOKUP($C$5, 'Sales Lead Follow-up Planner'!$B$9:$AM$29, 19,)</f>
        <v>-</v>
      </c>
      <c r="D31" s="25"/>
      <c r="E31" s="25"/>
      <c r="F31" s="25"/>
      <c r="G31" s="2"/>
    </row>
    <row r="32" spans="1:7" ht="20.25" thickTop="1" thickBot="1">
      <c r="A32" s="2"/>
      <c r="B32" s="12" t="s">
        <v>23</v>
      </c>
      <c r="C32" s="25" t="str">
        <f>VLOOKUP($C$5, 'Sales Lead Follow-up Planner'!$B$9:$AM$29, 20,)</f>
        <v>-</v>
      </c>
      <c r="D32" s="25"/>
      <c r="E32" s="25"/>
      <c r="F32" s="25"/>
      <c r="G32" s="2"/>
    </row>
    <row r="33" spans="1:7" ht="20.25" thickTop="1" thickBot="1">
      <c r="A33" s="2"/>
      <c r="B33" s="12" t="s">
        <v>24</v>
      </c>
      <c r="C33" s="25" t="str">
        <f>VLOOKUP($C$5, 'Sales Lead Follow-up Planner'!$B$9:$AM$29, 21,)</f>
        <v>Products</v>
      </c>
      <c r="D33" s="25"/>
      <c r="E33" s="25"/>
      <c r="F33" s="25"/>
      <c r="G33" s="2"/>
    </row>
    <row r="34" spans="1:7" ht="20.25" thickTop="1" thickBot="1">
      <c r="A34" s="2"/>
      <c r="B34" s="12" t="s">
        <v>25</v>
      </c>
      <c r="C34" s="25" t="str">
        <f>VLOOKUP($C$5, 'Sales Lead Follow-up Planner'!$B$9:$AM$29, 22,)</f>
        <v>Sampling</v>
      </c>
      <c r="D34" s="25"/>
      <c r="E34" s="25"/>
      <c r="F34" s="25"/>
      <c r="G34" s="2"/>
    </row>
    <row r="35" spans="1:7" ht="20.25" thickTop="1" thickBot="1">
      <c r="A35" s="2"/>
      <c r="B35" s="22" t="s">
        <v>19</v>
      </c>
      <c r="C35" s="23"/>
      <c r="D35" s="23"/>
      <c r="E35" s="23"/>
      <c r="F35" s="24"/>
      <c r="G35" s="2"/>
    </row>
    <row r="36" spans="1:7" ht="20.25" thickTop="1" thickBot="1">
      <c r="A36" s="2"/>
      <c r="B36" s="12" t="s">
        <v>17</v>
      </c>
      <c r="C36" s="25">
        <f>VLOOKUP($C$5, 'Sales Lead Follow-up Planner'!$B$9:$AM$29, 23,)</f>
        <v>43821</v>
      </c>
      <c r="D36" s="25"/>
      <c r="E36" s="25"/>
      <c r="F36" s="25"/>
      <c r="G36" s="2"/>
    </row>
    <row r="37" spans="1:7" ht="20.25" thickTop="1" thickBot="1">
      <c r="A37" s="2"/>
      <c r="B37" s="12" t="s">
        <v>15</v>
      </c>
      <c r="C37" s="25">
        <f>VLOOKUP($C$5, 'Sales Lead Follow-up Planner'!$B$9:$AM$29, 24,)</f>
        <v>0.45833333333333331</v>
      </c>
      <c r="D37" s="25"/>
      <c r="E37" s="25"/>
      <c r="F37" s="25"/>
      <c r="G37" s="2"/>
    </row>
    <row r="38" spans="1:7" ht="20.25" thickTop="1" thickBot="1">
      <c r="A38" s="2"/>
      <c r="B38" s="12" t="s">
        <v>16</v>
      </c>
      <c r="C38" s="25" t="str">
        <f>VLOOKUP($C$5, 'Sales Lead Follow-up Planner'!$B$9:$AM$29, 25,)</f>
        <v>Ordering</v>
      </c>
      <c r="D38" s="25"/>
      <c r="E38" s="25"/>
      <c r="F38" s="25"/>
      <c r="G38" s="2"/>
    </row>
    <row r="39" spans="1:7" ht="20.25" thickTop="1" thickBot="1">
      <c r="A39" s="2"/>
      <c r="B39" s="12" t="s">
        <v>21</v>
      </c>
      <c r="C39" s="25" t="str">
        <f>VLOOKUP($C$5, 'Sales Lead Follow-up Planner'!$B$9:$AM$29, 26,)</f>
        <v>2 products</v>
      </c>
      <c r="D39" s="25"/>
      <c r="E39" s="25"/>
      <c r="F39" s="25"/>
      <c r="G39" s="2"/>
    </row>
    <row r="40" spans="1:7" ht="20.25" thickTop="1" thickBot="1">
      <c r="A40" s="2"/>
      <c r="B40" s="12" t="s">
        <v>22</v>
      </c>
      <c r="C40" s="25" t="str">
        <f>VLOOKUP($C$5, 'Sales Lead Follow-up Planner'!$B$9:$AM$29, 27,)</f>
        <v>-</v>
      </c>
      <c r="D40" s="25"/>
      <c r="E40" s="25"/>
      <c r="F40" s="25"/>
      <c r="G40" s="2"/>
    </row>
    <row r="41" spans="1:7" ht="20.25" thickTop="1" thickBot="1">
      <c r="A41" s="2"/>
      <c r="B41" s="12" t="s">
        <v>23</v>
      </c>
      <c r="C41" s="25" t="str">
        <f>VLOOKUP($C$5, 'Sales Lead Follow-up Planner'!$B$9:$AM$29, 28,)</f>
        <v>-</v>
      </c>
      <c r="D41" s="25"/>
      <c r="E41" s="25"/>
      <c r="F41" s="25"/>
      <c r="G41" s="2"/>
    </row>
    <row r="42" spans="1:7" ht="20.25" thickTop="1" thickBot="1">
      <c r="A42" s="2"/>
      <c r="B42" s="12" t="s">
        <v>24</v>
      </c>
      <c r="C42" s="25" t="str">
        <f>VLOOKUP($C$5, 'Sales Lead Follow-up Planner'!$B$9:$AM$29, 29,)</f>
        <v>Price</v>
      </c>
      <c r="D42" s="25"/>
      <c r="E42" s="25"/>
      <c r="F42" s="25"/>
      <c r="G42" s="2"/>
    </row>
    <row r="43" spans="1:7" ht="20.25" thickTop="1" thickBot="1">
      <c r="A43" s="2"/>
      <c r="B43" s="12" t="s">
        <v>25</v>
      </c>
      <c r="C43" s="25" t="str">
        <f>VLOOKUP($C$5, 'Sales Lead Follow-up Planner'!$B$9:$AM$29, 30,)</f>
        <v>Order #1</v>
      </c>
      <c r="D43" s="25"/>
      <c r="E43" s="25"/>
      <c r="F43" s="25"/>
      <c r="G43" s="2"/>
    </row>
    <row r="44" spans="1:7" ht="20.25" thickTop="1" thickBot="1">
      <c r="A44" s="2"/>
      <c r="B44" s="22" t="s">
        <v>20</v>
      </c>
      <c r="C44" s="23"/>
      <c r="D44" s="23"/>
      <c r="E44" s="23"/>
      <c r="F44" s="24"/>
      <c r="G44" s="2"/>
    </row>
    <row r="45" spans="1:7" ht="20.25" thickTop="1" thickBot="1">
      <c r="A45" s="2"/>
      <c r="B45" s="12" t="s">
        <v>17</v>
      </c>
      <c r="C45" s="61">
        <f>VLOOKUP($C$5, 'Sales Lead Follow-up Planner'!$B$9:$AM$29, 31,)</f>
        <v>43822</v>
      </c>
      <c r="D45" s="61"/>
      <c r="E45" s="61"/>
      <c r="F45" s="61"/>
      <c r="G45" s="2"/>
    </row>
    <row r="46" spans="1:7" ht="20.25" thickTop="1" thickBot="1">
      <c r="A46" s="2"/>
      <c r="B46" s="12" t="s">
        <v>15</v>
      </c>
      <c r="C46" s="60">
        <f>VLOOKUP($C$5, 'Sales Lead Follow-up Planner'!$B$9:$AM$29, 32,)</f>
        <v>0.45833333333333331</v>
      </c>
      <c r="D46" s="60"/>
      <c r="E46" s="60"/>
      <c r="F46" s="60"/>
      <c r="G46" s="2"/>
    </row>
    <row r="47" spans="1:7" ht="20.25" thickTop="1" thickBot="1">
      <c r="A47" s="2"/>
      <c r="B47" s="12" t="s">
        <v>16</v>
      </c>
      <c r="C47" s="25" t="str">
        <f>VLOOKUP($C$5, 'Sales Lead Follow-up Planner'!$B$9:$AM$29, 33,)</f>
        <v>Order</v>
      </c>
      <c r="D47" s="25"/>
      <c r="E47" s="25"/>
      <c r="F47" s="25"/>
      <c r="G47" s="2"/>
    </row>
    <row r="48" spans="1:7" ht="20.25" thickTop="1" thickBot="1">
      <c r="A48" s="2"/>
      <c r="B48" s="12" t="s">
        <v>21</v>
      </c>
      <c r="C48" s="25" t="str">
        <f>VLOOKUP($C$5, 'Sales Lead Follow-up Planner'!$B$9:$AM$29, 34,)</f>
        <v>Order #2</v>
      </c>
      <c r="D48" s="25"/>
      <c r="E48" s="25"/>
      <c r="F48" s="25"/>
      <c r="G48" s="2"/>
    </row>
    <row r="49" spans="1:7" ht="20.25" thickTop="1" thickBot="1">
      <c r="A49" s="2"/>
      <c r="B49" s="12" t="s">
        <v>22</v>
      </c>
      <c r="C49" s="25" t="str">
        <f>VLOOKUP($C$5, 'Sales Lead Follow-up Planner'!$B$9:$AM$29, 35,)</f>
        <v>-</v>
      </c>
      <c r="D49" s="25"/>
      <c r="E49" s="25"/>
      <c r="F49" s="25"/>
      <c r="G49" s="2"/>
    </row>
    <row r="50" spans="1:7" ht="20.25" thickTop="1" thickBot="1">
      <c r="A50" s="2"/>
      <c r="B50" s="12" t="s">
        <v>23</v>
      </c>
      <c r="C50" s="25" t="str">
        <f>VLOOKUP($C$5, 'Sales Lead Follow-up Planner'!$B$9:$AM$29, 36,)</f>
        <v>-</v>
      </c>
      <c r="D50" s="25"/>
      <c r="E50" s="25"/>
      <c r="F50" s="25"/>
      <c r="G50" s="2"/>
    </row>
    <row r="51" spans="1:7" ht="20.25" thickTop="1" thickBot="1">
      <c r="A51" s="2"/>
      <c r="B51" s="12" t="s">
        <v>24</v>
      </c>
      <c r="C51" s="25" t="str">
        <f>VLOOKUP($C$5, 'Sales Lead Follow-up Planner'!$B$9:$AM$29, 37,)</f>
        <v>-</v>
      </c>
      <c r="D51" s="25"/>
      <c r="E51" s="25"/>
      <c r="F51" s="25"/>
      <c r="G51" s="2"/>
    </row>
    <row r="52" spans="1:7" ht="20.25" thickTop="1" thickBot="1">
      <c r="A52" s="2"/>
      <c r="B52" s="12" t="s">
        <v>25</v>
      </c>
      <c r="C52" s="25" t="str">
        <f>VLOOKUP($C$5, 'Sales Lead Follow-up Planner'!$B$9:$AM$29, 38,)</f>
        <v>2 Orders</v>
      </c>
      <c r="D52" s="25"/>
      <c r="E52" s="25"/>
      <c r="F52" s="25"/>
      <c r="G52" s="2"/>
    </row>
    <row r="53" spans="1:7" ht="16.5" customHeight="1" thickTop="1">
      <c r="A53" s="2"/>
      <c r="B53" s="2"/>
      <c r="C53" s="2"/>
      <c r="D53" s="2"/>
      <c r="E53" s="2"/>
      <c r="F53" s="2"/>
      <c r="G53" s="2"/>
    </row>
  </sheetData>
  <mergeCells count="52">
    <mergeCell ref="C51:F51"/>
    <mergeCell ref="C52:F52"/>
    <mergeCell ref="B4:F4"/>
    <mergeCell ref="C10:F10"/>
    <mergeCell ref="C8:F8"/>
    <mergeCell ref="C7:F7"/>
    <mergeCell ref="C11:F11"/>
    <mergeCell ref="C9:F9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33:F33"/>
    <mergeCell ref="C34:F34"/>
    <mergeCell ref="C36:F36"/>
    <mergeCell ref="C37:F37"/>
    <mergeCell ref="C38:F38"/>
    <mergeCell ref="C27:F27"/>
    <mergeCell ref="C28:F28"/>
    <mergeCell ref="C29:F29"/>
    <mergeCell ref="C30:F30"/>
    <mergeCell ref="C31:F31"/>
    <mergeCell ref="B2:C2"/>
    <mergeCell ref="D2:F3"/>
    <mergeCell ref="B3:C3"/>
    <mergeCell ref="C12:F12"/>
    <mergeCell ref="C13:F13"/>
    <mergeCell ref="C5:F5"/>
    <mergeCell ref="B6:F6"/>
    <mergeCell ref="B44:F44"/>
    <mergeCell ref="B35:F35"/>
    <mergeCell ref="B26:F26"/>
    <mergeCell ref="C20:F20"/>
    <mergeCell ref="C14:F14"/>
    <mergeCell ref="C15:F15"/>
    <mergeCell ref="C16:F16"/>
    <mergeCell ref="C17:F17"/>
    <mergeCell ref="C18:F18"/>
    <mergeCell ref="C19:F19"/>
    <mergeCell ref="C32:F32"/>
    <mergeCell ref="C21:F21"/>
    <mergeCell ref="C22:F22"/>
    <mergeCell ref="C23:F23"/>
    <mergeCell ref="C24:F24"/>
    <mergeCell ref="C25:F25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5" orientation="portrait" horizontalDpi="300" verticalDpi="0" copies="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1"/>
  <sheetViews>
    <sheetView topLeftCell="A35" workbookViewId="0">
      <selection activeCell="B2" sqref="B2:F50"/>
    </sheetView>
  </sheetViews>
  <sheetFormatPr defaultColWidth="8.7109375" defaultRowHeight="18.75"/>
  <cols>
    <col min="1" max="1" width="3.140625" style="3" customWidth="1"/>
    <col min="2" max="2" width="44.28515625" style="3" bestFit="1" customWidth="1"/>
    <col min="3" max="3" width="43.5703125" style="3" customWidth="1"/>
    <col min="4" max="4" width="5" style="3" customWidth="1"/>
    <col min="5" max="5" width="4.42578125" style="3" customWidth="1"/>
    <col min="6" max="6" width="5" style="3" customWidth="1"/>
    <col min="7" max="7" width="2.85546875" style="3" customWidth="1"/>
    <col min="8" max="16384" width="8.7109375" style="3"/>
  </cols>
  <sheetData>
    <row r="1" spans="2:6" ht="16.5" customHeight="1" thickBot="1"/>
    <row r="2" spans="2:6" ht="48.75" thickTop="1" thickBot="1">
      <c r="B2" s="43" t="s">
        <v>26</v>
      </c>
      <c r="C2" s="44"/>
      <c r="D2" s="39"/>
      <c r="E2" s="39"/>
      <c r="F2" s="39"/>
    </row>
    <row r="3" spans="2:6" ht="32.25" thickTop="1" thickBot="1">
      <c r="B3" s="46" t="s">
        <v>27</v>
      </c>
      <c r="C3" s="46"/>
      <c r="D3" s="45"/>
      <c r="E3" s="45"/>
      <c r="F3" s="45"/>
    </row>
    <row r="4" spans="2:6" ht="7.5" customHeight="1" thickTop="1" thickBot="1">
      <c r="B4" s="51"/>
      <c r="C4" s="52"/>
      <c r="D4" s="52"/>
      <c r="E4" s="52"/>
      <c r="F4" s="53"/>
    </row>
    <row r="5" spans="2:6" ht="18.95" customHeight="1" thickTop="1" thickBot="1">
      <c r="B5" s="4" t="s">
        <v>28</v>
      </c>
      <c r="C5" s="39" t="str">
        <f>IFERROR(IF('Client-wise Report'!C7="", "", 'Client-wise Report'!C7), "")</f>
        <v>ABC Co. Ltd.</v>
      </c>
      <c r="D5" s="39"/>
      <c r="E5" s="39"/>
      <c r="F5" s="39"/>
    </row>
    <row r="6" spans="2:6" ht="18.95" customHeight="1" thickTop="1" thickBot="1">
      <c r="B6" s="4" t="s">
        <v>29</v>
      </c>
      <c r="C6" s="39" t="str">
        <f>IFERROR(IF('Client-wise Report'!C8="", "", 'Client-wise Report'!C8), "")</f>
        <v>20, Lane # 3, Sachin G.I.D.C., Surat</v>
      </c>
      <c r="D6" s="39"/>
      <c r="E6" s="39"/>
      <c r="F6" s="39"/>
    </row>
    <row r="7" spans="2:6" ht="18.95" customHeight="1" thickTop="1" thickBot="1">
      <c r="B7" s="4" t="s">
        <v>30</v>
      </c>
      <c r="C7" s="39" t="str">
        <f>IFERROR(IF('Client-wise Report'!C9="", "", 'Client-wise Report'!C9), "")</f>
        <v>Mr. Mahesh Joshi</v>
      </c>
      <c r="D7" s="39"/>
      <c r="E7" s="39"/>
      <c r="F7" s="39"/>
    </row>
    <row r="8" spans="2:6" ht="18.95" customHeight="1" thickTop="1" thickBot="1">
      <c r="B8" s="4" t="s">
        <v>31</v>
      </c>
      <c r="C8" s="39" t="str">
        <f>IFERROR(IF('Client-wise Report'!C10="", "", 'Client-wise Report'!C10), "")</f>
        <v>Sales Executive</v>
      </c>
      <c r="D8" s="39"/>
      <c r="E8" s="39"/>
      <c r="F8" s="39"/>
    </row>
    <row r="9" spans="2:6" ht="7.5" customHeight="1" thickTop="1" thickBot="1">
      <c r="B9" s="48"/>
      <c r="C9" s="49"/>
      <c r="D9" s="49"/>
      <c r="E9" s="49"/>
      <c r="F9" s="50"/>
    </row>
    <row r="10" spans="2:6" ht="20.25" thickTop="1" thickBot="1">
      <c r="B10" s="5" t="s">
        <v>0</v>
      </c>
      <c r="C10" s="47" t="s">
        <v>1</v>
      </c>
      <c r="D10" s="47"/>
      <c r="E10" s="47"/>
      <c r="F10" s="47"/>
    </row>
    <row r="11" spans="2:6" ht="20.25" thickTop="1" thickBot="1">
      <c r="B11" s="4" t="s">
        <v>2</v>
      </c>
      <c r="C11" s="39" t="str">
        <f>IFERROR(IF('Client-wise Report'!C13="", "", 'Client-wise Report'!C13), "")</f>
        <v>Sony Electronics</v>
      </c>
      <c r="D11" s="39"/>
      <c r="E11" s="39"/>
      <c r="F11" s="39"/>
    </row>
    <row r="12" spans="2:6" ht="20.25" thickTop="1" thickBot="1">
      <c r="B12" s="4" t="s">
        <v>3</v>
      </c>
      <c r="C12" s="39" t="str">
        <f>IFERROR(IF('Client-wise Report'!C14="", "", 'Client-wise Report'!C14), "")</f>
        <v>ABC Street</v>
      </c>
      <c r="D12" s="39"/>
      <c r="E12" s="39"/>
      <c r="F12" s="39"/>
    </row>
    <row r="13" spans="2:6" ht="20.25" thickTop="1" thickBot="1">
      <c r="B13" s="4" t="s">
        <v>4</v>
      </c>
      <c r="C13" s="39">
        <f>IFERROR(IF('Client-wise Report'!C15="", "", 'Client-wise Report'!C15), "")</f>
        <v>1234567890</v>
      </c>
      <c r="D13" s="39"/>
      <c r="E13" s="39"/>
      <c r="F13" s="39"/>
    </row>
    <row r="14" spans="2:6" ht="20.25" thickTop="1" thickBot="1">
      <c r="B14" s="4" t="s">
        <v>11</v>
      </c>
      <c r="C14" s="39" t="str">
        <f>IFERROR(IF('Client-wise Report'!C16="", "", 'Client-wise Report'!C16), "")</f>
        <v>Phones</v>
      </c>
      <c r="D14" s="39"/>
      <c r="E14" s="39"/>
      <c r="F14" s="39"/>
    </row>
    <row r="15" spans="2:6" ht="20.25" thickTop="1" thickBot="1">
      <c r="B15" s="4" t="s">
        <v>12</v>
      </c>
      <c r="C15" s="39">
        <f>IFERROR(IF('Client-wise Report'!C17="", "", 'Client-wise Report'!C17), "")</f>
        <v>500</v>
      </c>
      <c r="D15" s="39"/>
      <c r="E15" s="39"/>
      <c r="F15" s="39"/>
    </row>
    <row r="16" spans="2:6" ht="20.25" thickTop="1" thickBot="1">
      <c r="B16" s="4" t="s">
        <v>8</v>
      </c>
      <c r="C16" s="39" t="str">
        <f>IFERROR(IF('Client-wise Report'!C18="", "", 'Client-wise Report'!C18), "")</f>
        <v>Mr. A</v>
      </c>
      <c r="D16" s="39"/>
      <c r="E16" s="39"/>
      <c r="F16" s="39"/>
    </row>
    <row r="17" spans="2:6" ht="20.25" thickTop="1" thickBot="1">
      <c r="B17" s="4" t="s">
        <v>6</v>
      </c>
      <c r="C17" s="39" t="str">
        <f>IFERROR(IF('Client-wise Report'!C19="", "", 'Client-wise Report'!C19), "")</f>
        <v>Purchase Manager</v>
      </c>
      <c r="D17" s="39"/>
      <c r="E17" s="39"/>
      <c r="F17" s="39"/>
    </row>
    <row r="18" spans="2:6" ht="20.25" thickTop="1" thickBot="1">
      <c r="B18" s="4" t="s">
        <v>5</v>
      </c>
      <c r="C18" s="39">
        <f>IFERROR(IF('Client-wise Report'!C20="", "", 'Client-wise Report'!C20), "")</f>
        <v>1234567890</v>
      </c>
      <c r="D18" s="39"/>
      <c r="E18" s="39"/>
      <c r="F18" s="39"/>
    </row>
    <row r="19" spans="2:6" ht="20.25" thickTop="1" thickBot="1">
      <c r="B19" s="4" t="s">
        <v>7</v>
      </c>
      <c r="C19" s="39" t="str">
        <f>IFERROR(IF('Client-wise Report'!C21="", "", 'Client-wise Report'!C21), "")</f>
        <v>Mr. D</v>
      </c>
      <c r="D19" s="39"/>
      <c r="E19" s="39"/>
      <c r="F19" s="39"/>
    </row>
    <row r="20" spans="2:6" ht="20.25" thickTop="1" thickBot="1">
      <c r="B20" s="4" t="s">
        <v>9</v>
      </c>
      <c r="C20" s="39" t="str">
        <f>IFERROR(IF('Client-wise Report'!C22="", "", 'Client-wise Report'!C22), "")</f>
        <v>Manager</v>
      </c>
      <c r="D20" s="39"/>
      <c r="E20" s="39"/>
      <c r="F20" s="39"/>
    </row>
    <row r="21" spans="2:6" ht="20.25" thickTop="1" thickBot="1">
      <c r="B21" s="4" t="s">
        <v>10</v>
      </c>
      <c r="C21" s="39">
        <f>IFERROR(IF('Client-wise Report'!C23="", "", 'Client-wise Report'!C23), "")</f>
        <v>1234567890</v>
      </c>
      <c r="D21" s="39"/>
      <c r="E21" s="39"/>
      <c r="F21" s="39"/>
    </row>
    <row r="22" spans="2:6" ht="20.25" thickTop="1" thickBot="1">
      <c r="B22" s="4" t="s">
        <v>13</v>
      </c>
      <c r="C22" s="39" t="str">
        <f>IFERROR(IF('Client-wise Report'!C24="", "", 'Client-wise Report'!C24), "")</f>
        <v>Approach</v>
      </c>
      <c r="D22" s="39"/>
      <c r="E22" s="39"/>
      <c r="F22" s="39"/>
    </row>
    <row r="23" spans="2:6" ht="20.25" thickTop="1" thickBot="1">
      <c r="B23" s="4" t="s">
        <v>14</v>
      </c>
      <c r="C23" s="39" t="str">
        <f>IFERROR(IF('Client-wise Report'!C25="", "", 'Client-wise Report'!C25), "")</f>
        <v>-</v>
      </c>
      <c r="D23" s="39"/>
      <c r="E23" s="39"/>
      <c r="F23" s="39"/>
    </row>
    <row r="24" spans="2:6" ht="20.25" thickTop="1" thickBot="1">
      <c r="B24" s="40" t="s">
        <v>18</v>
      </c>
      <c r="C24" s="41"/>
      <c r="D24" s="41"/>
      <c r="E24" s="41"/>
      <c r="F24" s="42"/>
    </row>
    <row r="25" spans="2:6" ht="20.25" thickTop="1" thickBot="1">
      <c r="B25" s="4" t="s">
        <v>17</v>
      </c>
      <c r="C25" s="62">
        <f>IFERROR(IF('Client-wise Report'!C27="", "", 'Client-wise Report'!C27), "")</f>
        <v>43813</v>
      </c>
      <c r="D25" s="62"/>
      <c r="E25" s="62"/>
      <c r="F25" s="62"/>
    </row>
    <row r="26" spans="2:6" ht="20.25" thickTop="1" thickBot="1">
      <c r="B26" s="4" t="s">
        <v>15</v>
      </c>
      <c r="C26" s="63">
        <f>IFERROR(IF('Client-wise Report'!C28="", "", 'Client-wise Report'!C28), "")</f>
        <v>0.54166666666666663</v>
      </c>
      <c r="D26" s="63"/>
      <c r="E26" s="63"/>
      <c r="F26" s="63"/>
    </row>
    <row r="27" spans="2:6" ht="20.25" thickTop="1" thickBot="1">
      <c r="B27" s="4" t="s">
        <v>16</v>
      </c>
      <c r="C27" s="39" t="str">
        <f>IFERROR(IF('Client-wise Report'!C29="", "", 'Client-wise Report'!C29), "")</f>
        <v>Product Sampling</v>
      </c>
      <c r="D27" s="39"/>
      <c r="E27" s="39"/>
      <c r="F27" s="39"/>
    </row>
    <row r="28" spans="2:6" ht="20.25" thickTop="1" thickBot="1">
      <c r="B28" s="4" t="s">
        <v>21</v>
      </c>
      <c r="C28" s="39" t="str">
        <f>IFERROR(IF('Client-wise Report'!C30="", "", 'Client-wise Report'!C30), "")</f>
        <v>-</v>
      </c>
      <c r="D28" s="39"/>
      <c r="E28" s="39"/>
      <c r="F28" s="39"/>
    </row>
    <row r="29" spans="2:6" ht="20.25" thickTop="1" thickBot="1">
      <c r="B29" s="4" t="s">
        <v>22</v>
      </c>
      <c r="C29" s="39" t="str">
        <f>IFERROR(IF('Client-wise Report'!C31="", "", 'Client-wise Report'!C31), "")</f>
        <v>-</v>
      </c>
      <c r="D29" s="39"/>
      <c r="E29" s="39"/>
      <c r="F29" s="39"/>
    </row>
    <row r="30" spans="2:6" ht="20.25" thickTop="1" thickBot="1">
      <c r="B30" s="4" t="s">
        <v>23</v>
      </c>
      <c r="C30" s="39" t="str">
        <f>IFERROR(IF('Client-wise Report'!C32="", "", 'Client-wise Report'!C32), "")</f>
        <v>-</v>
      </c>
      <c r="D30" s="39"/>
      <c r="E30" s="39"/>
      <c r="F30" s="39"/>
    </row>
    <row r="31" spans="2:6" ht="20.25" thickTop="1" thickBot="1">
      <c r="B31" s="4" t="s">
        <v>24</v>
      </c>
      <c r="C31" s="39" t="str">
        <f>IFERROR(IF('Client-wise Report'!C33="", "", 'Client-wise Report'!C33), "")</f>
        <v>Products</v>
      </c>
      <c r="D31" s="39"/>
      <c r="E31" s="39"/>
      <c r="F31" s="39"/>
    </row>
    <row r="32" spans="2:6" ht="20.25" thickTop="1" thickBot="1">
      <c r="B32" s="4" t="s">
        <v>25</v>
      </c>
      <c r="C32" s="39" t="str">
        <f>IFERROR(IF('Client-wise Report'!C34="", "", 'Client-wise Report'!C34), "")</f>
        <v>Sampling</v>
      </c>
      <c r="D32" s="39"/>
      <c r="E32" s="39"/>
      <c r="F32" s="39"/>
    </row>
    <row r="33" spans="2:6" ht="20.25" thickTop="1" thickBot="1">
      <c r="B33" s="40" t="s">
        <v>19</v>
      </c>
      <c r="C33" s="41"/>
      <c r="D33" s="41"/>
      <c r="E33" s="41"/>
      <c r="F33" s="42"/>
    </row>
    <row r="34" spans="2:6" ht="20.25" thickTop="1" thickBot="1">
      <c r="B34" s="4" t="s">
        <v>17</v>
      </c>
      <c r="C34" s="62">
        <f>IFERROR(IF('Client-wise Report'!C36="", "", 'Client-wise Report'!C36), "")</f>
        <v>43821</v>
      </c>
      <c r="D34" s="62"/>
      <c r="E34" s="62"/>
      <c r="F34" s="62"/>
    </row>
    <row r="35" spans="2:6" ht="20.25" thickTop="1" thickBot="1">
      <c r="B35" s="4" t="s">
        <v>15</v>
      </c>
      <c r="C35" s="63">
        <f>IFERROR(IF('Client-wise Report'!C37="", "", 'Client-wise Report'!C37), "")</f>
        <v>0.45833333333333331</v>
      </c>
      <c r="D35" s="63"/>
      <c r="E35" s="63"/>
      <c r="F35" s="63"/>
    </row>
    <row r="36" spans="2:6" ht="20.25" thickTop="1" thickBot="1">
      <c r="B36" s="4" t="s">
        <v>16</v>
      </c>
      <c r="C36" s="39" t="str">
        <f>IFERROR(IF('Client-wise Report'!C38="", "", 'Client-wise Report'!C38), "")</f>
        <v>Ordering</v>
      </c>
      <c r="D36" s="39"/>
      <c r="E36" s="39"/>
      <c r="F36" s="39"/>
    </row>
    <row r="37" spans="2:6" ht="20.25" thickTop="1" thickBot="1">
      <c r="B37" s="4" t="s">
        <v>21</v>
      </c>
      <c r="C37" s="39" t="str">
        <f>IFERROR(IF('Client-wise Report'!C39="", "", 'Client-wise Report'!C39), "")</f>
        <v>2 products</v>
      </c>
      <c r="D37" s="39"/>
      <c r="E37" s="39"/>
      <c r="F37" s="39"/>
    </row>
    <row r="38" spans="2:6" ht="20.25" thickTop="1" thickBot="1">
      <c r="B38" s="4" t="s">
        <v>22</v>
      </c>
      <c r="C38" s="39" t="str">
        <f>IFERROR(IF('Client-wise Report'!C40="", "", 'Client-wise Report'!C40), "")</f>
        <v>-</v>
      </c>
      <c r="D38" s="39"/>
      <c r="E38" s="39"/>
      <c r="F38" s="39"/>
    </row>
    <row r="39" spans="2:6" ht="20.25" thickTop="1" thickBot="1">
      <c r="B39" s="4" t="s">
        <v>23</v>
      </c>
      <c r="C39" s="39" t="str">
        <f>IFERROR(IF('Client-wise Report'!C41="", "", 'Client-wise Report'!C41), "")</f>
        <v>-</v>
      </c>
      <c r="D39" s="39"/>
      <c r="E39" s="39"/>
      <c r="F39" s="39"/>
    </row>
    <row r="40" spans="2:6" ht="20.25" thickTop="1" thickBot="1">
      <c r="B40" s="4" t="s">
        <v>24</v>
      </c>
      <c r="C40" s="39" t="str">
        <f>IFERROR(IF('Client-wise Report'!C42="", "", 'Client-wise Report'!C42), "")</f>
        <v>Price</v>
      </c>
      <c r="D40" s="39"/>
      <c r="E40" s="39"/>
      <c r="F40" s="39"/>
    </row>
    <row r="41" spans="2:6" ht="20.25" thickTop="1" thickBot="1">
      <c r="B41" s="4" t="s">
        <v>25</v>
      </c>
      <c r="C41" s="39" t="str">
        <f>IFERROR(IF('Client-wise Report'!C43="", "", 'Client-wise Report'!C43), "")</f>
        <v>Order #1</v>
      </c>
      <c r="D41" s="39"/>
      <c r="E41" s="39"/>
      <c r="F41" s="39"/>
    </row>
    <row r="42" spans="2:6" ht="20.25" thickTop="1" thickBot="1">
      <c r="B42" s="40" t="s">
        <v>20</v>
      </c>
      <c r="C42" s="41"/>
      <c r="D42" s="41"/>
      <c r="E42" s="41"/>
      <c r="F42" s="42"/>
    </row>
    <row r="43" spans="2:6" ht="20.25" thickTop="1" thickBot="1">
      <c r="B43" s="4" t="s">
        <v>17</v>
      </c>
      <c r="C43" s="62">
        <f>IFERROR(IF('Client-wise Report'!C45="", "", 'Client-wise Report'!C45), "")</f>
        <v>43822</v>
      </c>
      <c r="D43" s="62"/>
      <c r="E43" s="62"/>
      <c r="F43" s="62"/>
    </row>
    <row r="44" spans="2:6" ht="20.25" thickTop="1" thickBot="1">
      <c r="B44" s="4" t="s">
        <v>15</v>
      </c>
      <c r="C44" s="63">
        <f>IFERROR(IF('Client-wise Report'!C46="", "", 'Client-wise Report'!C46), "")</f>
        <v>0.45833333333333331</v>
      </c>
      <c r="D44" s="63"/>
      <c r="E44" s="63"/>
      <c r="F44" s="63"/>
    </row>
    <row r="45" spans="2:6" ht="20.25" thickTop="1" thickBot="1">
      <c r="B45" s="4" t="s">
        <v>16</v>
      </c>
      <c r="C45" s="39" t="str">
        <f>IFERROR(IF('Client-wise Report'!C47="", "", 'Client-wise Report'!C47), "")</f>
        <v>Order</v>
      </c>
      <c r="D45" s="39"/>
      <c r="E45" s="39"/>
      <c r="F45" s="39"/>
    </row>
    <row r="46" spans="2:6" ht="20.25" thickTop="1" thickBot="1">
      <c r="B46" s="4" t="s">
        <v>21</v>
      </c>
      <c r="C46" s="39" t="str">
        <f>IFERROR(IF('Client-wise Report'!C48="", "", 'Client-wise Report'!C48), "")</f>
        <v>Order #2</v>
      </c>
      <c r="D46" s="39"/>
      <c r="E46" s="39"/>
      <c r="F46" s="39"/>
    </row>
    <row r="47" spans="2:6" ht="20.25" thickTop="1" thickBot="1">
      <c r="B47" s="4" t="s">
        <v>22</v>
      </c>
      <c r="C47" s="39" t="str">
        <f>IFERROR(IF('Client-wise Report'!C49="", "", 'Client-wise Report'!C49), "")</f>
        <v>-</v>
      </c>
      <c r="D47" s="39"/>
      <c r="E47" s="39"/>
      <c r="F47" s="39"/>
    </row>
    <row r="48" spans="2:6" ht="20.25" thickTop="1" thickBot="1">
      <c r="B48" s="4" t="s">
        <v>23</v>
      </c>
      <c r="C48" s="39" t="str">
        <f>IFERROR(IF('Client-wise Report'!C50="", "", 'Client-wise Report'!C50), "")</f>
        <v>-</v>
      </c>
      <c r="D48" s="39"/>
      <c r="E48" s="39"/>
      <c r="F48" s="39"/>
    </row>
    <row r="49" spans="2:6" ht="20.25" thickTop="1" thickBot="1">
      <c r="B49" s="4" t="s">
        <v>24</v>
      </c>
      <c r="C49" s="39" t="str">
        <f>IFERROR(IF('Client-wise Report'!C51="", "", 'Client-wise Report'!C51), "")</f>
        <v>-</v>
      </c>
      <c r="D49" s="39"/>
      <c r="E49" s="39"/>
      <c r="F49" s="39"/>
    </row>
    <row r="50" spans="2:6" ht="20.25" thickTop="1" thickBot="1">
      <c r="B50" s="4" t="s">
        <v>25</v>
      </c>
      <c r="C50" s="39" t="str">
        <f>IFERROR(IF('Client-wise Report'!C52="", "", 'Client-wise Report'!C52), "")</f>
        <v>2 Orders</v>
      </c>
      <c r="D50" s="39"/>
      <c r="E50" s="39"/>
      <c r="F50" s="39"/>
    </row>
    <row r="51" spans="2:6" ht="16.5" customHeight="1" thickTop="1"/>
  </sheetData>
  <mergeCells count="50">
    <mergeCell ref="C50:F50"/>
    <mergeCell ref="C47:F47"/>
    <mergeCell ref="C48:F48"/>
    <mergeCell ref="C36:F36"/>
    <mergeCell ref="C43:F43"/>
    <mergeCell ref="C44:F44"/>
    <mergeCell ref="C45:F45"/>
    <mergeCell ref="C46:F46"/>
    <mergeCell ref="C37:F37"/>
    <mergeCell ref="C38:F38"/>
    <mergeCell ref="C39:F39"/>
    <mergeCell ref="C40:F40"/>
    <mergeCell ref="C15:F15"/>
    <mergeCell ref="C32:F32"/>
    <mergeCell ref="C34:F34"/>
    <mergeCell ref="C35:F35"/>
    <mergeCell ref="C49:F49"/>
    <mergeCell ref="C30:F30"/>
    <mergeCell ref="C19:F19"/>
    <mergeCell ref="C20:F20"/>
    <mergeCell ref="C25:F25"/>
    <mergeCell ref="C26:F26"/>
    <mergeCell ref="C27:F27"/>
    <mergeCell ref="C28:F28"/>
    <mergeCell ref="C29:F29"/>
    <mergeCell ref="C12:F12"/>
    <mergeCell ref="C5:F5"/>
    <mergeCell ref="B4:F4"/>
    <mergeCell ref="C13:F13"/>
    <mergeCell ref="C14:F14"/>
    <mergeCell ref="B2:C2"/>
    <mergeCell ref="D2:F3"/>
    <mergeCell ref="B3:C3"/>
    <mergeCell ref="C10:F10"/>
    <mergeCell ref="C11:F11"/>
    <mergeCell ref="C6:F6"/>
    <mergeCell ref="B9:F9"/>
    <mergeCell ref="C8:F8"/>
    <mergeCell ref="C7:F7"/>
    <mergeCell ref="C16:F16"/>
    <mergeCell ref="C17:F17"/>
    <mergeCell ref="C18:F18"/>
    <mergeCell ref="C31:F31"/>
    <mergeCell ref="B42:F42"/>
    <mergeCell ref="B33:F33"/>
    <mergeCell ref="B24:F24"/>
    <mergeCell ref="C21:F21"/>
    <mergeCell ref="C22:F22"/>
    <mergeCell ref="C23:F23"/>
    <mergeCell ref="C41:F41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5" orientation="portrait" horizontalDpi="300" verticalDpi="0" copies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1"/>
  <sheetViews>
    <sheetView workbookViewId="0">
      <selection activeCell="I18" sqref="I18"/>
    </sheetView>
  </sheetViews>
  <sheetFormatPr defaultColWidth="8.7109375" defaultRowHeight="18.75"/>
  <cols>
    <col min="1" max="1" width="3.140625" style="3" customWidth="1"/>
    <col min="2" max="2" width="44.28515625" style="3" bestFit="1" customWidth="1"/>
    <col min="3" max="3" width="43.5703125" style="3" customWidth="1"/>
    <col min="4" max="4" width="5" style="3" customWidth="1"/>
    <col min="5" max="5" width="4.42578125" style="3" customWidth="1"/>
    <col min="6" max="6" width="5" style="3" customWidth="1"/>
    <col min="7" max="7" width="2.85546875" style="3" customWidth="1"/>
    <col min="8" max="16384" width="8.7109375" style="3"/>
  </cols>
  <sheetData>
    <row r="1" spans="2:6" ht="16.5" customHeight="1" thickBot="1"/>
    <row r="2" spans="2:6" ht="48.75" thickTop="1" thickBot="1">
      <c r="B2" s="43" t="s">
        <v>26</v>
      </c>
      <c r="C2" s="44"/>
      <c r="D2" s="39"/>
      <c r="E2" s="39"/>
      <c r="F2" s="39"/>
    </row>
    <row r="3" spans="2:6" ht="32.25" thickTop="1" thickBot="1">
      <c r="B3" s="46" t="s">
        <v>27</v>
      </c>
      <c r="C3" s="46"/>
      <c r="D3" s="45"/>
      <c r="E3" s="45"/>
      <c r="F3" s="45"/>
    </row>
    <row r="4" spans="2:6" ht="7.5" customHeight="1" thickTop="1" thickBot="1">
      <c r="B4" s="51"/>
      <c r="C4" s="52"/>
      <c r="D4" s="52"/>
      <c r="E4" s="52"/>
      <c r="F4" s="53"/>
    </row>
    <row r="5" spans="2:6" ht="18.95" customHeight="1" thickTop="1" thickBot="1">
      <c r="B5" s="16" t="s">
        <v>28</v>
      </c>
      <c r="C5" s="39"/>
      <c r="D5" s="39"/>
      <c r="E5" s="39"/>
      <c r="F5" s="39"/>
    </row>
    <row r="6" spans="2:6" ht="18.95" customHeight="1" thickTop="1" thickBot="1">
      <c r="B6" s="16" t="s">
        <v>29</v>
      </c>
      <c r="C6" s="39"/>
      <c r="D6" s="39"/>
      <c r="E6" s="39"/>
      <c r="F6" s="39"/>
    </row>
    <row r="7" spans="2:6" ht="18.95" customHeight="1" thickTop="1" thickBot="1">
      <c r="B7" s="16" t="s">
        <v>30</v>
      </c>
      <c r="C7" s="39"/>
      <c r="D7" s="39"/>
      <c r="E7" s="39"/>
      <c r="F7" s="39"/>
    </row>
    <row r="8" spans="2:6" ht="18.95" customHeight="1" thickTop="1" thickBot="1">
      <c r="B8" s="16" t="s">
        <v>31</v>
      </c>
      <c r="C8" s="39"/>
      <c r="D8" s="39"/>
      <c r="E8" s="39"/>
      <c r="F8" s="39"/>
    </row>
    <row r="9" spans="2:6" ht="7.5" customHeight="1" thickTop="1" thickBot="1">
      <c r="B9" s="48"/>
      <c r="C9" s="49"/>
      <c r="D9" s="49"/>
      <c r="E9" s="49"/>
      <c r="F9" s="50"/>
    </row>
    <row r="10" spans="2:6" ht="20.25" thickTop="1" thickBot="1">
      <c r="B10" s="17" t="s">
        <v>0</v>
      </c>
      <c r="C10" s="47" t="s">
        <v>1</v>
      </c>
      <c r="D10" s="47"/>
      <c r="E10" s="47"/>
      <c r="F10" s="47"/>
    </row>
    <row r="11" spans="2:6" ht="20.25" thickTop="1" thickBot="1">
      <c r="B11" s="16" t="s">
        <v>2</v>
      </c>
      <c r="C11" s="39"/>
      <c r="D11" s="39"/>
      <c r="E11" s="39"/>
      <c r="F11" s="39"/>
    </row>
    <row r="12" spans="2:6" ht="20.25" thickTop="1" thickBot="1">
      <c r="B12" s="16" t="s">
        <v>3</v>
      </c>
      <c r="C12" s="39"/>
      <c r="D12" s="39"/>
      <c r="E12" s="39"/>
      <c r="F12" s="39"/>
    </row>
    <row r="13" spans="2:6" ht="20.25" thickTop="1" thickBot="1">
      <c r="B13" s="16" t="s">
        <v>4</v>
      </c>
      <c r="C13" s="39"/>
      <c r="D13" s="39"/>
      <c r="E13" s="39"/>
      <c r="F13" s="39"/>
    </row>
    <row r="14" spans="2:6" ht="20.25" thickTop="1" thickBot="1">
      <c r="B14" s="16" t="s">
        <v>11</v>
      </c>
      <c r="C14" s="39"/>
      <c r="D14" s="39"/>
      <c r="E14" s="39"/>
      <c r="F14" s="39"/>
    </row>
    <row r="15" spans="2:6" ht="20.25" thickTop="1" thickBot="1">
      <c r="B15" s="16" t="s">
        <v>12</v>
      </c>
      <c r="C15" s="39"/>
      <c r="D15" s="39"/>
      <c r="E15" s="39"/>
      <c r="F15" s="39"/>
    </row>
    <row r="16" spans="2:6" ht="20.25" thickTop="1" thickBot="1">
      <c r="B16" s="16" t="s">
        <v>8</v>
      </c>
      <c r="C16" s="39"/>
      <c r="D16" s="39"/>
      <c r="E16" s="39"/>
      <c r="F16" s="39"/>
    </row>
    <row r="17" spans="2:6" ht="20.25" thickTop="1" thickBot="1">
      <c r="B17" s="16" t="s">
        <v>6</v>
      </c>
      <c r="C17" s="39"/>
      <c r="D17" s="39"/>
      <c r="E17" s="39"/>
      <c r="F17" s="39"/>
    </row>
    <row r="18" spans="2:6" ht="20.25" thickTop="1" thickBot="1">
      <c r="B18" s="16" t="s">
        <v>5</v>
      </c>
      <c r="C18" s="39"/>
      <c r="D18" s="39"/>
      <c r="E18" s="39"/>
      <c r="F18" s="39"/>
    </row>
    <row r="19" spans="2:6" ht="20.25" thickTop="1" thickBot="1">
      <c r="B19" s="16" t="s">
        <v>7</v>
      </c>
      <c r="C19" s="39"/>
      <c r="D19" s="39"/>
      <c r="E19" s="39"/>
      <c r="F19" s="39"/>
    </row>
    <row r="20" spans="2:6" ht="20.25" thickTop="1" thickBot="1">
      <c r="B20" s="16" t="s">
        <v>9</v>
      </c>
      <c r="C20" s="39"/>
      <c r="D20" s="39"/>
      <c r="E20" s="39"/>
      <c r="F20" s="39"/>
    </row>
    <row r="21" spans="2:6" ht="20.25" thickTop="1" thickBot="1">
      <c r="B21" s="16" t="s">
        <v>10</v>
      </c>
      <c r="C21" s="39"/>
      <c r="D21" s="39"/>
      <c r="E21" s="39"/>
      <c r="F21" s="39"/>
    </row>
    <row r="22" spans="2:6" ht="20.25" thickTop="1" thickBot="1">
      <c r="B22" s="16" t="s">
        <v>13</v>
      </c>
      <c r="C22" s="39"/>
      <c r="D22" s="39"/>
      <c r="E22" s="39"/>
      <c r="F22" s="39"/>
    </row>
    <row r="23" spans="2:6" ht="20.25" thickTop="1" thickBot="1">
      <c r="B23" s="16" t="s">
        <v>14</v>
      </c>
      <c r="C23" s="39"/>
      <c r="D23" s="39"/>
      <c r="E23" s="39"/>
      <c r="F23" s="39"/>
    </row>
    <row r="24" spans="2:6" ht="20.25" thickTop="1" thickBot="1">
      <c r="B24" s="40" t="s">
        <v>18</v>
      </c>
      <c r="C24" s="41"/>
      <c r="D24" s="41"/>
      <c r="E24" s="41"/>
      <c r="F24" s="42"/>
    </row>
    <row r="25" spans="2:6" ht="20.25" thickTop="1" thickBot="1">
      <c r="B25" s="16" t="s">
        <v>17</v>
      </c>
      <c r="C25" s="62"/>
      <c r="D25" s="62"/>
      <c r="E25" s="62"/>
      <c r="F25" s="62"/>
    </row>
    <row r="26" spans="2:6" ht="20.25" thickTop="1" thickBot="1">
      <c r="B26" s="16" t="s">
        <v>15</v>
      </c>
      <c r="C26" s="63"/>
      <c r="D26" s="63"/>
      <c r="E26" s="63"/>
      <c r="F26" s="63"/>
    </row>
    <row r="27" spans="2:6" ht="20.25" thickTop="1" thickBot="1">
      <c r="B27" s="16" t="s">
        <v>16</v>
      </c>
      <c r="C27" s="39"/>
      <c r="D27" s="39"/>
      <c r="E27" s="39"/>
      <c r="F27" s="39"/>
    </row>
    <row r="28" spans="2:6" ht="20.25" thickTop="1" thickBot="1">
      <c r="B28" s="16" t="s">
        <v>21</v>
      </c>
      <c r="C28" s="39"/>
      <c r="D28" s="39"/>
      <c r="E28" s="39"/>
      <c r="F28" s="39"/>
    </row>
    <row r="29" spans="2:6" ht="20.25" thickTop="1" thickBot="1">
      <c r="B29" s="16" t="s">
        <v>22</v>
      </c>
      <c r="C29" s="39"/>
      <c r="D29" s="39"/>
      <c r="E29" s="39"/>
      <c r="F29" s="39"/>
    </row>
    <row r="30" spans="2:6" ht="20.25" thickTop="1" thickBot="1">
      <c r="B30" s="16" t="s">
        <v>23</v>
      </c>
      <c r="C30" s="39"/>
      <c r="D30" s="39"/>
      <c r="E30" s="39"/>
      <c r="F30" s="39"/>
    </row>
    <row r="31" spans="2:6" ht="20.25" thickTop="1" thickBot="1">
      <c r="B31" s="16" t="s">
        <v>24</v>
      </c>
      <c r="C31" s="39"/>
      <c r="D31" s="39"/>
      <c r="E31" s="39"/>
      <c r="F31" s="39"/>
    </row>
    <row r="32" spans="2:6" ht="20.25" thickTop="1" thickBot="1">
      <c r="B32" s="16" t="s">
        <v>25</v>
      </c>
      <c r="C32" s="39"/>
      <c r="D32" s="39"/>
      <c r="E32" s="39"/>
      <c r="F32" s="39"/>
    </row>
    <row r="33" spans="2:6" ht="20.25" thickTop="1" thickBot="1">
      <c r="B33" s="40" t="s">
        <v>19</v>
      </c>
      <c r="C33" s="41"/>
      <c r="D33" s="41"/>
      <c r="E33" s="41"/>
      <c r="F33" s="42"/>
    </row>
    <row r="34" spans="2:6" ht="20.25" thickTop="1" thickBot="1">
      <c r="B34" s="16" t="s">
        <v>17</v>
      </c>
      <c r="C34" s="62"/>
      <c r="D34" s="62"/>
      <c r="E34" s="62"/>
      <c r="F34" s="62"/>
    </row>
    <row r="35" spans="2:6" ht="20.25" thickTop="1" thickBot="1">
      <c r="B35" s="16" t="s">
        <v>15</v>
      </c>
      <c r="C35" s="63"/>
      <c r="D35" s="63"/>
      <c r="E35" s="63"/>
      <c r="F35" s="63"/>
    </row>
    <row r="36" spans="2:6" ht="20.25" thickTop="1" thickBot="1">
      <c r="B36" s="16" t="s">
        <v>16</v>
      </c>
      <c r="C36" s="39"/>
      <c r="D36" s="39"/>
      <c r="E36" s="39"/>
      <c r="F36" s="39"/>
    </row>
    <row r="37" spans="2:6" ht="20.25" thickTop="1" thickBot="1">
      <c r="B37" s="16" t="s">
        <v>21</v>
      </c>
      <c r="C37" s="39"/>
      <c r="D37" s="39"/>
      <c r="E37" s="39"/>
      <c r="F37" s="39"/>
    </row>
    <row r="38" spans="2:6" ht="20.25" thickTop="1" thickBot="1">
      <c r="B38" s="16" t="s">
        <v>22</v>
      </c>
      <c r="C38" s="39"/>
      <c r="D38" s="39"/>
      <c r="E38" s="39"/>
      <c r="F38" s="39"/>
    </row>
    <row r="39" spans="2:6" ht="20.25" thickTop="1" thickBot="1">
      <c r="B39" s="16" t="s">
        <v>23</v>
      </c>
      <c r="C39" s="39"/>
      <c r="D39" s="39"/>
      <c r="E39" s="39"/>
      <c r="F39" s="39"/>
    </row>
    <row r="40" spans="2:6" ht="20.25" thickTop="1" thickBot="1">
      <c r="B40" s="16" t="s">
        <v>24</v>
      </c>
      <c r="C40" s="39"/>
      <c r="D40" s="39"/>
      <c r="E40" s="39"/>
      <c r="F40" s="39"/>
    </row>
    <row r="41" spans="2:6" ht="20.25" thickTop="1" thickBot="1">
      <c r="B41" s="16" t="s">
        <v>25</v>
      </c>
      <c r="C41" s="39"/>
      <c r="D41" s="39"/>
      <c r="E41" s="39"/>
      <c r="F41" s="39"/>
    </row>
    <row r="42" spans="2:6" ht="20.25" thickTop="1" thickBot="1">
      <c r="B42" s="40" t="s">
        <v>20</v>
      </c>
      <c r="C42" s="41"/>
      <c r="D42" s="41"/>
      <c r="E42" s="41"/>
      <c r="F42" s="42"/>
    </row>
    <row r="43" spans="2:6" ht="20.25" thickTop="1" thickBot="1">
      <c r="B43" s="16" t="s">
        <v>17</v>
      </c>
      <c r="C43" s="62"/>
      <c r="D43" s="62"/>
      <c r="E43" s="62"/>
      <c r="F43" s="62"/>
    </row>
    <row r="44" spans="2:6" ht="20.25" thickTop="1" thickBot="1">
      <c r="B44" s="16" t="s">
        <v>15</v>
      </c>
      <c r="C44" s="63"/>
      <c r="D44" s="63"/>
      <c r="E44" s="63"/>
      <c r="F44" s="63"/>
    </row>
    <row r="45" spans="2:6" ht="20.25" thickTop="1" thickBot="1">
      <c r="B45" s="16" t="s">
        <v>16</v>
      </c>
      <c r="C45" s="39"/>
      <c r="D45" s="39"/>
      <c r="E45" s="39"/>
      <c r="F45" s="39"/>
    </row>
    <row r="46" spans="2:6" ht="20.25" thickTop="1" thickBot="1">
      <c r="B46" s="16" t="s">
        <v>21</v>
      </c>
      <c r="C46" s="39"/>
      <c r="D46" s="39"/>
      <c r="E46" s="39"/>
      <c r="F46" s="39"/>
    </row>
    <row r="47" spans="2:6" ht="20.25" thickTop="1" thickBot="1">
      <c r="B47" s="16" t="s">
        <v>22</v>
      </c>
      <c r="C47" s="39"/>
      <c r="D47" s="39"/>
      <c r="E47" s="39"/>
      <c r="F47" s="39"/>
    </row>
    <row r="48" spans="2:6" ht="20.25" thickTop="1" thickBot="1">
      <c r="B48" s="16" t="s">
        <v>23</v>
      </c>
      <c r="C48" s="39"/>
      <c r="D48" s="39"/>
      <c r="E48" s="39"/>
      <c r="F48" s="39"/>
    </row>
    <row r="49" spans="2:6" ht="20.25" thickTop="1" thickBot="1">
      <c r="B49" s="16" t="s">
        <v>24</v>
      </c>
      <c r="C49" s="39"/>
      <c r="D49" s="39"/>
      <c r="E49" s="39"/>
      <c r="F49" s="39"/>
    </row>
    <row r="50" spans="2:6" ht="20.25" thickTop="1" thickBot="1">
      <c r="B50" s="16" t="s">
        <v>25</v>
      </c>
      <c r="C50" s="39"/>
      <c r="D50" s="39"/>
      <c r="E50" s="39"/>
      <c r="F50" s="39"/>
    </row>
    <row r="51" spans="2:6" ht="16.5" customHeight="1" thickTop="1"/>
  </sheetData>
  <mergeCells count="50">
    <mergeCell ref="C49:F49"/>
    <mergeCell ref="C50:F50"/>
    <mergeCell ref="C43:F43"/>
    <mergeCell ref="C44:F44"/>
    <mergeCell ref="C45:F45"/>
    <mergeCell ref="C46:F46"/>
    <mergeCell ref="C47:F47"/>
    <mergeCell ref="C48:F48"/>
    <mergeCell ref="C37:F37"/>
    <mergeCell ref="C38:F38"/>
    <mergeCell ref="C39:F39"/>
    <mergeCell ref="C40:F40"/>
    <mergeCell ref="C41:F41"/>
    <mergeCell ref="B42:F42"/>
    <mergeCell ref="C31:F31"/>
    <mergeCell ref="C32:F32"/>
    <mergeCell ref="B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F19"/>
    <mergeCell ref="C20:F20"/>
    <mergeCell ref="C21:F21"/>
    <mergeCell ref="C22:F22"/>
    <mergeCell ref="C23:F23"/>
    <mergeCell ref="B24:F24"/>
    <mergeCell ref="C13:F13"/>
    <mergeCell ref="C14:F14"/>
    <mergeCell ref="C15:F15"/>
    <mergeCell ref="C16:F16"/>
    <mergeCell ref="C17:F17"/>
    <mergeCell ref="C18:F18"/>
    <mergeCell ref="C7:F7"/>
    <mergeCell ref="C8:F8"/>
    <mergeCell ref="B9:F9"/>
    <mergeCell ref="C10:F10"/>
    <mergeCell ref="C11:F11"/>
    <mergeCell ref="C12:F12"/>
    <mergeCell ref="B2:C2"/>
    <mergeCell ref="D2:F3"/>
    <mergeCell ref="B3:C3"/>
    <mergeCell ref="B4:F4"/>
    <mergeCell ref="C5:F5"/>
    <mergeCell ref="C6:F6"/>
  </mergeCells>
  <hyperlinks>
    <hyperlink ref="B2" r:id="rId1"/>
  </hyperlinks>
  <printOptions horizontalCentered="1"/>
  <pageMargins left="0" right="0" top="0" bottom="0" header="0" footer="0"/>
  <pageSetup paperSize="9" scale="97" fitToWidth="2" fitToHeight="2" orientation="portrait" horizontalDpi="300" r:id="rId2"/>
  <rowBreaks count="1" manualBreakCount="1">
    <brk id="41" min="1" max="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Sales Lead Follow-up Planner</vt:lpstr>
      <vt:lpstr>Client-wise Report</vt:lpstr>
      <vt:lpstr>Printable Client-wise Report</vt:lpstr>
      <vt:lpstr>Blank Printable Format</vt:lpstr>
      <vt:lpstr>'Blank Printable Format'!Print_Area</vt:lpstr>
      <vt:lpstr>'Client-wise Report'!Print_Area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Sales Lead Follow Up Planner;www.ExcelDataPro.com</cp:keywords>
  <cp:lastModifiedBy>Windows User</cp:lastModifiedBy>
  <cp:lastPrinted>2019-12-23T09:25:00Z</cp:lastPrinted>
  <dcterms:created xsi:type="dcterms:W3CDTF">2019-12-17T06:36:28Z</dcterms:created>
  <dcterms:modified xsi:type="dcterms:W3CDTF">2019-12-23T09:26:01Z</dcterms:modified>
</cp:coreProperties>
</file>